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tabRatio="988" activeTab="0"/>
  </bookViews>
  <sheets>
    <sheet name="КП 2019" sheetId="1" r:id="rId1"/>
    <sheet name="ЧМО лыжи" sheetId="2" r:id="rId2"/>
    <sheet name="ПМО лыжи" sheetId="3" r:id="rId3"/>
    <sheet name="ПМО настольный теннис" sheetId="4" r:id="rId4"/>
    <sheet name="ЧМО боулинг" sheetId="5" r:id="rId5"/>
    <sheet name="ЧМО волейбол 6х6" sheetId="6" r:id="rId6"/>
    <sheet name="ЧМО плавание" sheetId="7" r:id="rId7"/>
    <sheet name="ПМО плавание" sheetId="8" r:id="rId8"/>
    <sheet name="ЧМО футзал" sheetId="9" r:id="rId9"/>
    <sheet name="ЧМО футбол" sheetId="10" r:id="rId10"/>
    <sheet name="ЧМО легкая атлетика" sheetId="11" r:id="rId11"/>
    <sheet name="ПМО легкая атлетика" sheetId="12" r:id="rId12"/>
    <sheet name="ЧМО настольный теннис" sheetId="13" r:id="rId13"/>
    <sheet name="ЧМО бадминтон" sheetId="14" r:id="rId14"/>
    <sheet name="ПМО бадминтон" sheetId="15" r:id="rId15"/>
    <sheet name="ЧМО шахматы" sheetId="16" r:id="rId16"/>
    <sheet name="ПМО шахматы" sheetId="17" r:id="rId17"/>
    <sheet name="ЧМО шашки" sheetId="18" r:id="rId18"/>
    <sheet name="ПМО шашки" sheetId="19" r:id="rId19"/>
    <sheet name="ЧМО пляжный волейбол" sheetId="20" r:id="rId20"/>
    <sheet name="ЧМО плавание зима" sheetId="21" r:id="rId21"/>
    <sheet name="ПМО плавание зима" sheetId="22" r:id="rId22"/>
    <sheet name="ЧМО армреслинг" sheetId="23" r:id="rId23"/>
  </sheets>
  <definedNames>
    <definedName name="_xlnm.Print_Area" localSheetId="0">'КП 2019'!$A$1:$G$33</definedName>
  </definedNames>
  <calcPr fullCalcOnLoad="1"/>
</workbook>
</file>

<file path=xl/sharedStrings.xml><?xml version="1.0" encoding="utf-8"?>
<sst xmlns="http://schemas.openxmlformats.org/spreadsheetml/2006/main" count="764" uniqueCount="94">
  <si>
    <t>Сумма по статьям</t>
  </si>
  <si>
    <t>Количество участников</t>
  </si>
  <si>
    <t>Кол-во дней проведения</t>
  </si>
  <si>
    <t>Конец мероприятия</t>
  </si>
  <si>
    <t>Начало мероприятия</t>
  </si>
  <si>
    <t>Вид спорта</t>
  </si>
  <si>
    <t>Наименование мероприятия</t>
  </si>
  <si>
    <t>№ п/п</t>
  </si>
  <si>
    <t>Золото</t>
  </si>
  <si>
    <t>Серебро</t>
  </si>
  <si>
    <t>Бронза</t>
  </si>
  <si>
    <t>Количество медалей
(шт.)</t>
  </si>
  <si>
    <t>Количество кубков
(шт.)</t>
  </si>
  <si>
    <t>Большой</t>
  </si>
  <si>
    <t>Средний</t>
  </si>
  <si>
    <t>Малый</t>
  </si>
  <si>
    <t>Командный</t>
  </si>
  <si>
    <t>Грамоты</t>
  </si>
  <si>
    <t>Наградная атрибутика</t>
  </si>
  <si>
    <t>Скорая помощь</t>
  </si>
  <si>
    <t>Итого</t>
  </si>
  <si>
    <t>Услуги спортивных сооружений</t>
  </si>
  <si>
    <t>г. Фрязино, ул. Комсомольская д.19-а МУ ФОЦ «Олимп»</t>
  </si>
  <si>
    <t>Место проведения мероприятия
(точный адрес и наименование спортивного объекта)</t>
  </si>
  <si>
    <t>г. Электросталь, пр. Южный, д. 9, к. 6, ФОК МОУ ДОД СДЮСШОР "Кристалл-Электросталь" по водным видам спорта</t>
  </si>
  <si>
    <t>г. Химки, Лыжный стадион им. А.А. Резцовой, ул. Мичурина, 24</t>
  </si>
  <si>
    <t>спорт глухих</t>
  </si>
  <si>
    <t>д. Путилково МКАД 71 КМ "ВЭЙПАРК"</t>
  </si>
  <si>
    <t xml:space="preserve">Председатель </t>
  </si>
  <si>
    <t>Шленков М.В.</t>
  </si>
  <si>
    <t>г. Люберцы , Смирновская, 4 ДС Триумф</t>
  </si>
  <si>
    <t>г.  Люберцы,Октябрьский проспект, 202 МУ Стадион «Торпедо»</t>
  </si>
  <si>
    <t>Спортивный комплекс «Арена-Истра», г. Истра, ул. Спортивная, д.1, мкрн. Полево</t>
  </si>
  <si>
    <t>г. Серпухов проезд Мишина, 12-в. стадион «Труд»</t>
  </si>
  <si>
    <t>г. Мытищи, ул. Колпакова 2 стадионе пляжных видов спорта ЦПКиО городского округа Мытищи</t>
  </si>
  <si>
    <t>Предложения по включению мероприятий в Календарный план физкультурных мероприятий и спортивных мероприятий Московской области на 2019 год</t>
  </si>
  <si>
    <t>СМЕТА РАСХОДОВ НА ПРОВЕДЕНИЕ</t>
  </si>
  <si>
    <t>Спорт глухих, дисциплина: лыжные гонки</t>
  </si>
  <si>
    <t>Предоставление услуг спортивных сооружений</t>
  </si>
  <si>
    <t>Председатель федерации</t>
  </si>
  <si>
    <t>Спорт глухих, дисциплина: боулинг</t>
  </si>
  <si>
    <t>Спорт глухих, дисциплина: настольный теннис</t>
  </si>
  <si>
    <t>Спорт глухих, дисциплина: волейбол 6х6</t>
  </si>
  <si>
    <t>Спорт глухих, дисциплина: плавание</t>
  </si>
  <si>
    <t>г. Электросталь, пр. Южный, д. 9, к. 6, ФОК МБУ СШОР по водным видам спортас"Электросталь"</t>
  </si>
  <si>
    <t>Спорт глухих, дисциплина: футзал</t>
  </si>
  <si>
    <t>Спорт глухих, дисциплина: футбол</t>
  </si>
  <si>
    <t>г.  Люберцы, Октябрьский проспект, 202 МУ Стадион «Торпедо»</t>
  </si>
  <si>
    <t>Спорт глухих, дисциплина: легкая атлетика</t>
  </si>
  <si>
    <t>г. Коломна  ул Октябрьской Революции, д.324.  Стадион "Авангард"</t>
  </si>
  <si>
    <t>Спорт глухих, дисциплина: бадминтон</t>
  </si>
  <si>
    <t>Спорт глухих, дисциплина: шашки</t>
  </si>
  <si>
    <t>Спорт глухих, дисциплина: шахматы</t>
  </si>
  <si>
    <t>Спорт глухих, дисциплина: пляжный волейбол</t>
  </si>
  <si>
    <t>Спорт глухих, дисциплина: армреслинг</t>
  </si>
  <si>
    <t>г. Коломна  ул. Октябрьской Революции д.324 Стадион "Авангард"</t>
  </si>
  <si>
    <t>г. Электросталь, ул Пионерская д. 8 МБУ СШОР по игровым видам спорта Электросталь</t>
  </si>
  <si>
    <t xml:space="preserve">СПОРТ ГЛУХИХ 114 000 7 7 1 1 Я
</t>
  </si>
  <si>
    <t>г. Чехов ул. Полиграфистов, 30, ДС "Олимпийский"</t>
  </si>
  <si>
    <t>г. Электросталь, пр. Южный, д. 9, к. 6, ФОК МБУ СШОР по водным видам спорта "Электросталь"</t>
  </si>
  <si>
    <t>г. Мытищи, ул. Колпакова 2 стадион пляжных видов спорта ЦПКиО городского округа Мытищи</t>
  </si>
  <si>
    <t>13.02.2019.</t>
  </si>
  <si>
    <t>Первенство Московской области по лыжным гонкам юноши, девушки (14-18 лет)</t>
  </si>
  <si>
    <t>Первенство Московской области по настольному теннису юноши, девушки (до 19 лет)</t>
  </si>
  <si>
    <t>Первенство Московской области по бадминтону юноши, девушки (до 19 лет)</t>
  </si>
  <si>
    <t>Первенство Московской области по бадминтону юноши, девушки (возраст до 19)</t>
  </si>
  <si>
    <t>Первенство Московской области по шахматам юниоры, юниорки (до 20 лет)</t>
  </si>
  <si>
    <t>Первенство Московской области по шашкам юниоры, юниорки (возраст до 24)</t>
  </si>
  <si>
    <t>Первенство Московской области по шашкам юниоры, юниорки (до 24 лет)</t>
  </si>
  <si>
    <t>пос. Большое Буньково, БО "Озеро Боровое"</t>
  </si>
  <si>
    <t>Чемпионат Московской области по лыжным гонкам</t>
  </si>
  <si>
    <t>Чемпионат Московской области по боулингу</t>
  </si>
  <si>
    <t>Чемпионат Московской области по волейболу 6х6</t>
  </si>
  <si>
    <t>Чемпионат  Московской области по плаванию</t>
  </si>
  <si>
    <t xml:space="preserve">Чемпионат Московской области по футзалу </t>
  </si>
  <si>
    <t>Чемпионат Московской области по футболу</t>
  </si>
  <si>
    <t>Чемпионат Московской области по легкой атлетике</t>
  </si>
  <si>
    <t>Первенство Московской области по легкой атлетике юноши, девушки (до 18 лет)</t>
  </si>
  <si>
    <t>Чемпионат  Московской области по настольному теннису</t>
  </si>
  <si>
    <t xml:space="preserve">Чемпионат Московской области по бадминтону </t>
  </si>
  <si>
    <t xml:space="preserve">Чемпионат Московской области по шахматам </t>
  </si>
  <si>
    <t xml:space="preserve">Чемпионат Московской области по шашкам  </t>
  </si>
  <si>
    <t>Чемпионат Московской области по пляжному волейболу</t>
  </si>
  <si>
    <t xml:space="preserve">Чемпионат Московской области по плаванию </t>
  </si>
  <si>
    <t>Чемпионат Московской области по армрестлингу</t>
  </si>
  <si>
    <t xml:space="preserve">Чемпионат Московской области по лыжным гонкам  </t>
  </si>
  <si>
    <t xml:space="preserve">Чемпионат Московской области по волейболу  6х6 </t>
  </si>
  <si>
    <t>Чемпионат Московской области по футзалу</t>
  </si>
  <si>
    <t>Чемпионат Московской области по бадминтону</t>
  </si>
  <si>
    <t xml:space="preserve">Чемпионат Московской области по шашкам </t>
  </si>
  <si>
    <t>Первенство Московской области по плаванию юноши, девушки (10-18 лет)</t>
  </si>
  <si>
    <t>Первенство Московской области по плаванию юноши, девушки (10-18лет)</t>
  </si>
  <si>
    <t>г. Чехов ул. Полиграфистов, 30,             ДС "Олимпийский"</t>
  </si>
  <si>
    <t>Первенство Московской области по настольному теннису юноши, девушки       (до 19 лет)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</si>
</sst>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#,##0.00_ ;\-#,##0.00\ "/>
    <numFmt numFmtId="181" formatCode="#&quot; &quot;?/2"/>
    <numFmt numFmtId="182" formatCode="0000"/>
    <numFmt numFmtId="183" formatCode="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3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72" fontId="3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3" borderId="13" xfId="0" applyFont="1" applyFill="1" applyBorder="1" applyAlignment="1" applyProtection="1">
      <alignment horizontal="center" vertical="center" textRotation="90" wrapText="1"/>
      <protection locked="0"/>
    </xf>
    <xf numFmtId="173" fontId="5" fillId="0" borderId="13" xfId="0" applyNumberFormat="1" applyFont="1" applyBorder="1" applyAlignment="1" applyProtection="1">
      <alignment horizontal="center" vertical="center" textRotation="90" wrapText="1"/>
      <protection locked="0"/>
    </xf>
    <xf numFmtId="173" fontId="3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" fillId="33" borderId="14" xfId="0" applyFont="1" applyFill="1" applyBorder="1" applyAlignment="1" applyProtection="1">
      <alignment horizontal="center" vertical="center" textRotation="90" wrapText="1"/>
      <protection locked="0"/>
    </xf>
    <xf numFmtId="0" fontId="5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7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7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183" fontId="9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14.125" style="0" customWidth="1"/>
    <col min="4" max="4" width="12.00390625" style="0" customWidth="1"/>
    <col min="5" max="5" width="12.375" style="0" customWidth="1"/>
    <col min="6" max="6" width="6.75390625" style="5" customWidth="1"/>
    <col min="7" max="7" width="27.00390625" style="0" customWidth="1"/>
  </cols>
  <sheetData>
    <row r="1" s="2" customFormat="1" ht="15">
      <c r="B1" s="4"/>
    </row>
    <row r="2" spans="1:7" s="2" customFormat="1" ht="48.75" customHeight="1">
      <c r="A2" s="66" t="s">
        <v>35</v>
      </c>
      <c r="B2" s="66"/>
      <c r="C2" s="66"/>
      <c r="D2" s="66"/>
      <c r="E2" s="66"/>
      <c r="F2" s="66"/>
      <c r="G2" s="66"/>
    </row>
    <row r="3" spans="1:7" s="2" customFormat="1" ht="24.75" customHeight="1">
      <c r="A3" s="8"/>
      <c r="B3" s="8"/>
      <c r="C3" s="70" t="s">
        <v>57</v>
      </c>
      <c r="D3" s="70"/>
      <c r="E3" s="70"/>
      <c r="F3" s="70"/>
      <c r="G3" s="70"/>
    </row>
    <row r="4" spans="1:7" s="2" customFormat="1" ht="19.5" customHeight="1">
      <c r="A4" s="8"/>
      <c r="B4" s="8"/>
      <c r="C4" s="8"/>
      <c r="D4" s="8"/>
      <c r="E4" s="8"/>
      <c r="F4" s="8"/>
      <c r="G4" s="8"/>
    </row>
    <row r="5" spans="1:7" s="2" customFormat="1" ht="48.75" customHeight="1" thickBot="1">
      <c r="A5" s="6"/>
      <c r="B5" s="7"/>
      <c r="C5" s="7"/>
      <c r="D5" s="7"/>
      <c r="E5" s="7"/>
      <c r="F5" s="7"/>
      <c r="G5" s="7"/>
    </row>
    <row r="6" spans="1:7" s="1" customFormat="1" ht="165.75" customHeight="1" thickBot="1">
      <c r="A6" s="16" t="s">
        <v>7</v>
      </c>
      <c r="B6" s="20" t="s">
        <v>6</v>
      </c>
      <c r="C6" s="20" t="s">
        <v>5</v>
      </c>
      <c r="D6" s="21" t="s">
        <v>4</v>
      </c>
      <c r="E6" s="21" t="s">
        <v>3</v>
      </c>
      <c r="F6" s="22" t="s">
        <v>2</v>
      </c>
      <c r="G6" s="23" t="s">
        <v>23</v>
      </c>
    </row>
    <row r="7" spans="1:7" s="28" customFormat="1" ht="57">
      <c r="A7" s="31">
        <v>1</v>
      </c>
      <c r="B7" s="9" t="s">
        <v>70</v>
      </c>
      <c r="C7" s="10" t="s">
        <v>26</v>
      </c>
      <c r="D7" s="14">
        <v>43501</v>
      </c>
      <c r="E7" s="14">
        <v>43501</v>
      </c>
      <c r="F7" s="9">
        <v>1</v>
      </c>
      <c r="G7" s="9" t="s">
        <v>25</v>
      </c>
    </row>
    <row r="8" spans="1:7" s="28" customFormat="1" ht="57">
      <c r="A8" s="31">
        <v>2</v>
      </c>
      <c r="B8" s="9" t="s">
        <v>62</v>
      </c>
      <c r="C8" s="10" t="s">
        <v>26</v>
      </c>
      <c r="D8" s="14">
        <v>43501</v>
      </c>
      <c r="E8" s="14">
        <v>43501</v>
      </c>
      <c r="F8" s="9">
        <v>1</v>
      </c>
      <c r="G8" s="9" t="s">
        <v>25</v>
      </c>
    </row>
    <row r="9" spans="1:7" s="30" customFormat="1" ht="55.5" customHeight="1">
      <c r="A9" s="31">
        <v>3</v>
      </c>
      <c r="B9" s="9" t="s">
        <v>93</v>
      </c>
      <c r="C9" s="10" t="s">
        <v>26</v>
      </c>
      <c r="D9" s="14">
        <v>43536</v>
      </c>
      <c r="E9" s="14">
        <v>43536</v>
      </c>
      <c r="F9" s="11">
        <v>1</v>
      </c>
      <c r="G9" s="9" t="s">
        <v>22</v>
      </c>
    </row>
    <row r="10" spans="1:7" s="13" customFormat="1" ht="28.5">
      <c r="A10" s="31">
        <v>4</v>
      </c>
      <c r="B10" s="9" t="s">
        <v>71</v>
      </c>
      <c r="C10" s="10" t="s">
        <v>26</v>
      </c>
      <c r="D10" s="14" t="s">
        <v>61</v>
      </c>
      <c r="E10" s="14" t="s">
        <v>61</v>
      </c>
      <c r="F10" s="11">
        <v>1</v>
      </c>
      <c r="G10" s="19" t="s">
        <v>27</v>
      </c>
    </row>
    <row r="11" spans="1:7" s="13" customFormat="1" ht="57">
      <c r="A11" s="31">
        <v>5</v>
      </c>
      <c r="B11" s="9" t="s">
        <v>72</v>
      </c>
      <c r="C11" s="10" t="s">
        <v>26</v>
      </c>
      <c r="D11" s="14">
        <v>43505</v>
      </c>
      <c r="E11" s="14">
        <v>43505</v>
      </c>
      <c r="F11" s="11">
        <v>1</v>
      </c>
      <c r="G11" s="19" t="s">
        <v>32</v>
      </c>
    </row>
    <row r="12" spans="1:7" s="13" customFormat="1" ht="71.25">
      <c r="A12" s="31">
        <v>6</v>
      </c>
      <c r="B12" s="9" t="s">
        <v>73</v>
      </c>
      <c r="C12" s="10" t="s">
        <v>26</v>
      </c>
      <c r="D12" s="14">
        <v>43539</v>
      </c>
      <c r="E12" s="14">
        <v>43539</v>
      </c>
      <c r="F12" s="11">
        <v>1</v>
      </c>
      <c r="G12" s="9" t="s">
        <v>59</v>
      </c>
    </row>
    <row r="13" spans="1:7" s="13" customFormat="1" ht="71.25">
      <c r="A13" s="31">
        <v>7</v>
      </c>
      <c r="B13" s="9" t="s">
        <v>90</v>
      </c>
      <c r="C13" s="10" t="s">
        <v>26</v>
      </c>
      <c r="D13" s="14">
        <v>43539</v>
      </c>
      <c r="E13" s="14">
        <v>43539</v>
      </c>
      <c r="F13" s="11">
        <v>1</v>
      </c>
      <c r="G13" s="9" t="s">
        <v>44</v>
      </c>
    </row>
    <row r="14" spans="1:7" s="28" customFormat="1" ht="42.75">
      <c r="A14" s="31">
        <v>8</v>
      </c>
      <c r="B14" s="9" t="s">
        <v>74</v>
      </c>
      <c r="C14" s="10" t="s">
        <v>26</v>
      </c>
      <c r="D14" s="14">
        <v>43512</v>
      </c>
      <c r="E14" s="14">
        <v>43512</v>
      </c>
      <c r="F14" s="11">
        <v>1</v>
      </c>
      <c r="G14" s="9" t="s">
        <v>30</v>
      </c>
    </row>
    <row r="15" spans="1:7" s="13" customFormat="1" ht="42.75">
      <c r="A15" s="31">
        <v>9</v>
      </c>
      <c r="B15" s="9" t="s">
        <v>75</v>
      </c>
      <c r="C15" s="10" t="s">
        <v>26</v>
      </c>
      <c r="D15" s="14">
        <v>43617</v>
      </c>
      <c r="E15" s="14">
        <v>43617</v>
      </c>
      <c r="F15" s="11">
        <v>1</v>
      </c>
      <c r="G15" s="9" t="s">
        <v>31</v>
      </c>
    </row>
    <row r="16" spans="1:7" s="13" customFormat="1" ht="42.75">
      <c r="A16" s="31">
        <v>10</v>
      </c>
      <c r="B16" s="9" t="s">
        <v>76</v>
      </c>
      <c r="C16" s="10" t="s">
        <v>26</v>
      </c>
      <c r="D16" s="14">
        <v>43589</v>
      </c>
      <c r="E16" s="14">
        <v>43589</v>
      </c>
      <c r="F16" s="11">
        <v>1</v>
      </c>
      <c r="G16" s="19" t="s">
        <v>55</v>
      </c>
    </row>
    <row r="17" spans="1:7" s="13" customFormat="1" ht="42.75">
      <c r="A17" s="31">
        <v>11</v>
      </c>
      <c r="B17" s="9" t="s">
        <v>77</v>
      </c>
      <c r="C17" s="10" t="s">
        <v>26</v>
      </c>
      <c r="D17" s="14">
        <v>43589</v>
      </c>
      <c r="E17" s="14">
        <v>43589</v>
      </c>
      <c r="F17" s="11">
        <v>1</v>
      </c>
      <c r="G17" s="19" t="s">
        <v>55</v>
      </c>
    </row>
    <row r="18" spans="1:7" s="13" customFormat="1" ht="57">
      <c r="A18" s="31">
        <v>12</v>
      </c>
      <c r="B18" s="9" t="s">
        <v>78</v>
      </c>
      <c r="C18" s="10" t="s">
        <v>26</v>
      </c>
      <c r="D18" s="14">
        <v>43554</v>
      </c>
      <c r="E18" s="14">
        <v>43554</v>
      </c>
      <c r="F18" s="11">
        <v>1</v>
      </c>
      <c r="G18" s="9" t="s">
        <v>56</v>
      </c>
    </row>
    <row r="19" spans="1:7" s="13" customFormat="1" ht="42.75">
      <c r="A19" s="31">
        <v>13</v>
      </c>
      <c r="B19" s="9" t="s">
        <v>79</v>
      </c>
      <c r="C19" s="10" t="s">
        <v>26</v>
      </c>
      <c r="D19" s="14">
        <v>43534</v>
      </c>
      <c r="E19" s="14">
        <v>43534</v>
      </c>
      <c r="F19" s="9">
        <v>1</v>
      </c>
      <c r="G19" s="9" t="s">
        <v>33</v>
      </c>
    </row>
    <row r="20" spans="1:7" s="13" customFormat="1" ht="42.75">
      <c r="A20" s="9">
        <v>14</v>
      </c>
      <c r="B20" s="9" t="s">
        <v>64</v>
      </c>
      <c r="C20" s="10" t="s">
        <v>26</v>
      </c>
      <c r="D20" s="14">
        <v>43534</v>
      </c>
      <c r="E20" s="14">
        <v>43534</v>
      </c>
      <c r="F20" s="9">
        <v>1</v>
      </c>
      <c r="G20" s="9" t="s">
        <v>33</v>
      </c>
    </row>
    <row r="21" spans="1:7" s="13" customFormat="1" ht="28.5">
      <c r="A21" s="31">
        <v>15</v>
      </c>
      <c r="B21" s="9" t="s">
        <v>80</v>
      </c>
      <c r="C21" s="10" t="s">
        <v>26</v>
      </c>
      <c r="D21" s="14">
        <v>43601</v>
      </c>
      <c r="E21" s="14">
        <v>43604</v>
      </c>
      <c r="F21" s="9">
        <v>4</v>
      </c>
      <c r="G21" s="9" t="s">
        <v>69</v>
      </c>
    </row>
    <row r="22" spans="1:7" s="13" customFormat="1" ht="28.5">
      <c r="A22" s="31">
        <v>16</v>
      </c>
      <c r="B22" s="9" t="s">
        <v>81</v>
      </c>
      <c r="C22" s="10" t="s">
        <v>26</v>
      </c>
      <c r="D22" s="14">
        <v>43601</v>
      </c>
      <c r="E22" s="14">
        <v>43604</v>
      </c>
      <c r="F22" s="9">
        <v>4</v>
      </c>
      <c r="G22" s="9" t="s">
        <v>69</v>
      </c>
    </row>
    <row r="23" spans="1:7" s="13" customFormat="1" ht="57">
      <c r="A23" s="31">
        <v>17</v>
      </c>
      <c r="B23" s="9" t="s">
        <v>66</v>
      </c>
      <c r="C23" s="10" t="s">
        <v>26</v>
      </c>
      <c r="D23" s="14">
        <v>43601</v>
      </c>
      <c r="E23" s="14">
        <v>43604</v>
      </c>
      <c r="F23" s="9">
        <v>4</v>
      </c>
      <c r="G23" s="9" t="s">
        <v>69</v>
      </c>
    </row>
    <row r="24" spans="1:7" s="13" customFormat="1" ht="57">
      <c r="A24" s="31">
        <v>18</v>
      </c>
      <c r="B24" s="9" t="s">
        <v>68</v>
      </c>
      <c r="C24" s="10" t="s">
        <v>26</v>
      </c>
      <c r="D24" s="14">
        <v>43601</v>
      </c>
      <c r="E24" s="14">
        <v>43604</v>
      </c>
      <c r="F24" s="9">
        <v>4</v>
      </c>
      <c r="G24" s="9" t="s">
        <v>69</v>
      </c>
    </row>
    <row r="25" spans="1:7" s="13" customFormat="1" ht="71.25">
      <c r="A25" s="31">
        <v>19</v>
      </c>
      <c r="B25" s="9" t="s">
        <v>82</v>
      </c>
      <c r="C25" s="10" t="s">
        <v>26</v>
      </c>
      <c r="D25" s="14">
        <v>43624</v>
      </c>
      <c r="E25" s="14">
        <v>43624</v>
      </c>
      <c r="F25" s="9">
        <v>1</v>
      </c>
      <c r="G25" s="9" t="s">
        <v>60</v>
      </c>
    </row>
    <row r="26" spans="1:7" s="13" customFormat="1" ht="71.25">
      <c r="A26" s="31">
        <v>20</v>
      </c>
      <c r="B26" s="9" t="s">
        <v>90</v>
      </c>
      <c r="C26" s="10" t="s">
        <v>26</v>
      </c>
      <c r="D26" s="14">
        <v>43784</v>
      </c>
      <c r="E26" s="14">
        <v>43784</v>
      </c>
      <c r="F26" s="11">
        <v>1</v>
      </c>
      <c r="G26" s="9" t="s">
        <v>59</v>
      </c>
    </row>
    <row r="27" spans="1:7" s="13" customFormat="1" ht="71.25">
      <c r="A27" s="31">
        <v>21</v>
      </c>
      <c r="B27" s="9" t="s">
        <v>83</v>
      </c>
      <c r="C27" s="10" t="s">
        <v>26</v>
      </c>
      <c r="D27" s="14">
        <v>43784</v>
      </c>
      <c r="E27" s="14">
        <v>43784</v>
      </c>
      <c r="F27" s="11">
        <v>1</v>
      </c>
      <c r="G27" s="9" t="s">
        <v>59</v>
      </c>
    </row>
    <row r="28" spans="1:7" s="13" customFormat="1" ht="48" customHeight="1">
      <c r="A28" s="31">
        <v>22</v>
      </c>
      <c r="B28" s="9" t="s">
        <v>84</v>
      </c>
      <c r="C28" s="10" t="s">
        <v>26</v>
      </c>
      <c r="D28" s="14">
        <v>43806</v>
      </c>
      <c r="E28" s="14">
        <v>43806</v>
      </c>
      <c r="F28" s="11">
        <v>1</v>
      </c>
      <c r="G28" s="19" t="s">
        <v>92</v>
      </c>
    </row>
    <row r="29" ht="13.5" thickBot="1">
      <c r="G29" s="18" t="s">
        <v>20</v>
      </c>
    </row>
    <row r="30" ht="12.75" customHeight="1"/>
    <row r="31" spans="2:7" ht="12.75" customHeight="1">
      <c r="B31" s="67" t="s">
        <v>28</v>
      </c>
      <c r="C31" s="68"/>
      <c r="E31" s="69" t="s">
        <v>29</v>
      </c>
      <c r="F31" s="69"/>
      <c r="G31" s="69"/>
    </row>
    <row r="32" ht="12.75" customHeight="1"/>
    <row r="33" ht="12.75" customHeight="1"/>
    <row r="34" ht="12.75" customHeight="1"/>
    <row r="35" spans="2:7" ht="14.25">
      <c r="B35" s="67"/>
      <c r="C35" s="68"/>
      <c r="E35" s="69"/>
      <c r="F35" s="69"/>
      <c r="G35" s="69"/>
    </row>
    <row r="36" spans="9:10" ht="51.75" customHeight="1">
      <c r="I36" s="65"/>
      <c r="J36" s="65"/>
    </row>
  </sheetData>
  <sheetProtection/>
  <mergeCells count="7">
    <mergeCell ref="I36:J36"/>
    <mergeCell ref="A2:G2"/>
    <mergeCell ref="B35:C35"/>
    <mergeCell ref="E35:G35"/>
    <mergeCell ref="C3:G3"/>
    <mergeCell ref="B31:C31"/>
    <mergeCell ref="E31:G31"/>
  </mergeCells>
  <printOptions/>
  <pageMargins left="0.31496062992125984" right="0.31496062992125984" top="0.35433070866141736" bottom="0.35433070866141736" header="0.3937007874015748" footer="0.11811023622047245"/>
  <pageSetup fitToHeight="0" fitToWidth="1" horizontalDpi="600" verticalDpi="600" orientation="landscape" paperSize="9" scale="66" r:id="rId1"/>
  <rowBreaks count="1" manualBreakCount="1">
    <brk id="14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2.25390625" style="0" customWidth="1"/>
    <col min="3" max="3" width="11.125" style="0" customWidth="1"/>
    <col min="4" max="4" width="11.75390625" style="0" customWidth="1"/>
    <col min="5" max="5" width="12.25390625" style="0" customWidth="1"/>
    <col min="7" max="7" width="16.875" style="0" customWidth="1"/>
    <col min="9" max="9" width="11.375" style="0" customWidth="1"/>
    <col min="10" max="10" width="10.625" style="0" customWidth="1"/>
    <col min="11" max="11" width="10.375" style="0" customWidth="1"/>
    <col min="12" max="12" width="10.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72" thickBot="1">
      <c r="A6" s="44">
        <v>1</v>
      </c>
      <c r="B6" s="9" t="s">
        <v>75</v>
      </c>
      <c r="C6" s="10" t="s">
        <v>26</v>
      </c>
      <c r="D6" s="14">
        <v>43617</v>
      </c>
      <c r="E6" s="14">
        <v>43617</v>
      </c>
      <c r="F6" s="11">
        <v>1</v>
      </c>
      <c r="G6" s="9" t="s">
        <v>47</v>
      </c>
      <c r="H6" s="17">
        <v>100</v>
      </c>
      <c r="I6" s="56">
        <v>26.288</v>
      </c>
      <c r="J6" s="57">
        <v>21.05</v>
      </c>
      <c r="K6" s="56">
        <v>18.104</v>
      </c>
      <c r="L6" s="58">
        <f>SUM(I6:K6)</f>
        <v>65.44200000000001</v>
      </c>
      <c r="M6" s="15">
        <v>14</v>
      </c>
      <c r="N6" s="15">
        <v>14</v>
      </c>
      <c r="O6" s="15">
        <v>14</v>
      </c>
      <c r="P6" s="15">
        <v>0</v>
      </c>
      <c r="Q6" s="15">
        <v>0</v>
      </c>
      <c r="R6" s="15">
        <v>0</v>
      </c>
      <c r="S6" s="15">
        <v>1</v>
      </c>
      <c r="T6" s="15">
        <f>M6+N6+O6+3</f>
        <v>45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100</v>
      </c>
      <c r="I7" s="49">
        <f aca="true" t="shared" si="0" ref="I7:O7">I6</f>
        <v>26.288</v>
      </c>
      <c r="J7" s="49">
        <f t="shared" si="0"/>
        <v>21.05</v>
      </c>
      <c r="K7" s="50">
        <f t="shared" si="0"/>
        <v>18.104</v>
      </c>
      <c r="L7" s="51">
        <f t="shared" si="0"/>
        <v>65.44200000000001</v>
      </c>
      <c r="M7" s="52">
        <f t="shared" si="0"/>
        <v>14</v>
      </c>
      <c r="N7" s="52">
        <f t="shared" si="0"/>
        <v>14</v>
      </c>
      <c r="O7" s="52">
        <f t="shared" si="0"/>
        <v>14</v>
      </c>
      <c r="P7" s="52">
        <v>0</v>
      </c>
      <c r="Q7" s="52">
        <v>0</v>
      </c>
      <c r="R7" s="52">
        <v>0</v>
      </c>
      <c r="S7" s="52">
        <f>S6</f>
        <v>1</v>
      </c>
      <c r="T7" s="53">
        <f>T6</f>
        <v>45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2" max="2" width="21.125" style="0" customWidth="1"/>
    <col min="3" max="3" width="11.00390625" style="0" customWidth="1"/>
    <col min="4" max="4" width="11.125" style="0" customWidth="1"/>
    <col min="5" max="5" width="11.875" style="0" customWidth="1"/>
    <col min="7" max="7" width="16.125" style="0" customWidth="1"/>
    <col min="9" max="9" width="11.00390625" style="0" customWidth="1"/>
    <col min="10" max="11" width="11.25390625" style="0" customWidth="1"/>
    <col min="12" max="12" width="12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86.25" thickBot="1">
      <c r="A6" s="44">
        <v>1</v>
      </c>
      <c r="B6" s="9" t="s">
        <v>76</v>
      </c>
      <c r="C6" s="10" t="s">
        <v>26</v>
      </c>
      <c r="D6" s="14">
        <v>43589</v>
      </c>
      <c r="E6" s="14">
        <v>43589</v>
      </c>
      <c r="F6" s="11">
        <v>1</v>
      </c>
      <c r="G6" s="19" t="s">
        <v>49</v>
      </c>
      <c r="H6" s="17">
        <v>75</v>
      </c>
      <c r="I6" s="56">
        <v>6</v>
      </c>
      <c r="J6" s="57">
        <v>11.4</v>
      </c>
      <c r="K6" s="56">
        <v>4.526</v>
      </c>
      <c r="L6" s="58">
        <f>SUM(I6:K6)</f>
        <v>21.926</v>
      </c>
      <c r="M6" s="15">
        <v>10</v>
      </c>
      <c r="N6" s="15">
        <v>10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30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75</v>
      </c>
      <c r="I7" s="49">
        <f aca="true" t="shared" si="0" ref="I7:O7">I6</f>
        <v>6</v>
      </c>
      <c r="J7" s="49">
        <f t="shared" si="0"/>
        <v>11.4</v>
      </c>
      <c r="K7" s="50">
        <f t="shared" si="0"/>
        <v>4.526</v>
      </c>
      <c r="L7" s="51">
        <f t="shared" si="0"/>
        <v>21.926</v>
      </c>
      <c r="M7" s="52">
        <f t="shared" si="0"/>
        <v>10</v>
      </c>
      <c r="N7" s="52">
        <f t="shared" si="0"/>
        <v>10</v>
      </c>
      <c r="O7" s="52">
        <f t="shared" si="0"/>
        <v>10</v>
      </c>
      <c r="P7" s="52">
        <v>0</v>
      </c>
      <c r="Q7" s="52">
        <v>0</v>
      </c>
      <c r="R7" s="52">
        <v>0</v>
      </c>
      <c r="S7" s="52">
        <v>0</v>
      </c>
      <c r="T7" s="53">
        <f>T6</f>
        <v>30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5" zoomScaleSheetLayoutView="85" workbookViewId="0" topLeftCell="A4">
      <selection activeCell="T8" sqref="T8"/>
    </sheetView>
  </sheetViews>
  <sheetFormatPr defaultColWidth="9.00390625" defaultRowHeight="12.75"/>
  <cols>
    <col min="2" max="2" width="21.125" style="0" customWidth="1"/>
    <col min="3" max="3" width="11.625" style="0" customWidth="1"/>
    <col min="4" max="4" width="13.00390625" style="0" customWidth="1"/>
    <col min="5" max="5" width="12.875" style="0" customWidth="1"/>
    <col min="7" max="7" width="16.25390625" style="0" customWidth="1"/>
    <col min="10" max="10" width="13.75390625" style="0" customWidth="1"/>
    <col min="12" max="12" width="13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86.25" thickBot="1">
      <c r="A6" s="44">
        <v>1</v>
      </c>
      <c r="B6" s="9" t="s">
        <v>77</v>
      </c>
      <c r="C6" s="10" t="s">
        <v>26</v>
      </c>
      <c r="D6" s="14">
        <v>43589</v>
      </c>
      <c r="E6" s="14">
        <v>43589</v>
      </c>
      <c r="F6" s="11">
        <v>1</v>
      </c>
      <c r="G6" s="19" t="s">
        <v>49</v>
      </c>
      <c r="H6" s="17">
        <v>60</v>
      </c>
      <c r="I6" s="56">
        <f>0</f>
        <v>0</v>
      </c>
      <c r="J6" s="57">
        <v>8.4</v>
      </c>
      <c r="K6" s="56">
        <f>0</f>
        <v>0</v>
      </c>
      <c r="L6" s="58">
        <f>SUM(I6:K6)</f>
        <v>8.4</v>
      </c>
      <c r="M6" s="15">
        <v>10</v>
      </c>
      <c r="N6" s="15">
        <v>10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30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60</v>
      </c>
      <c r="I7" s="49">
        <f aca="true" t="shared" si="0" ref="I7:O7">I6</f>
        <v>0</v>
      </c>
      <c r="J7" s="49">
        <f t="shared" si="0"/>
        <v>8.4</v>
      </c>
      <c r="K7" s="50">
        <f t="shared" si="0"/>
        <v>0</v>
      </c>
      <c r="L7" s="51">
        <f t="shared" si="0"/>
        <v>8.4</v>
      </c>
      <c r="M7" s="52">
        <f t="shared" si="0"/>
        <v>10</v>
      </c>
      <c r="N7" s="52">
        <f t="shared" si="0"/>
        <v>10</v>
      </c>
      <c r="O7" s="52">
        <f t="shared" si="0"/>
        <v>10</v>
      </c>
      <c r="P7" s="52">
        <v>0</v>
      </c>
      <c r="Q7" s="52">
        <v>0</v>
      </c>
      <c r="R7" s="52">
        <v>0</v>
      </c>
      <c r="S7" s="52">
        <v>0</v>
      </c>
      <c r="T7" s="53">
        <f>T6</f>
        <v>30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9.00390625" defaultRowHeight="12.75"/>
  <cols>
    <col min="2" max="2" width="20.875" style="0" customWidth="1"/>
    <col min="3" max="4" width="12.125" style="0" customWidth="1"/>
    <col min="5" max="5" width="11.25390625" style="0" customWidth="1"/>
    <col min="7" max="7" width="16.875" style="0" customWidth="1"/>
    <col min="10" max="10" width="11.625" style="0" customWidth="1"/>
    <col min="11" max="11" width="11.75390625" style="0" customWidth="1"/>
    <col min="12" max="12" width="11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14.75" thickBot="1">
      <c r="A6" s="44">
        <v>1</v>
      </c>
      <c r="B6" s="9" t="s">
        <v>78</v>
      </c>
      <c r="C6" s="10" t="s">
        <v>26</v>
      </c>
      <c r="D6" s="14">
        <v>43554</v>
      </c>
      <c r="E6" s="14">
        <v>43554</v>
      </c>
      <c r="F6" s="11">
        <v>1</v>
      </c>
      <c r="G6" s="9" t="s">
        <v>56</v>
      </c>
      <c r="H6" s="17">
        <v>80</v>
      </c>
      <c r="I6" s="56">
        <v>7.8</v>
      </c>
      <c r="J6" s="57">
        <v>2.28</v>
      </c>
      <c r="K6" s="56">
        <v>13.578</v>
      </c>
      <c r="L6" s="58">
        <f>SUM(I6:K6)</f>
        <v>23.658</v>
      </c>
      <c r="M6" s="15">
        <v>2</v>
      </c>
      <c r="N6" s="15">
        <v>2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6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80</v>
      </c>
      <c r="I7" s="49">
        <f>I6</f>
        <v>7.8</v>
      </c>
      <c r="J7" s="49">
        <f>J6</f>
        <v>2.28</v>
      </c>
      <c r="K7" s="50">
        <f>K6</f>
        <v>13.578</v>
      </c>
      <c r="L7" s="51">
        <f>L6</f>
        <v>23.658</v>
      </c>
      <c r="M7" s="52">
        <v>2</v>
      </c>
      <c r="N7" s="52">
        <v>2</v>
      </c>
      <c r="O7" s="52">
        <v>2</v>
      </c>
      <c r="P7" s="52">
        <v>0</v>
      </c>
      <c r="Q7" s="52">
        <v>0</v>
      </c>
      <c r="R7" s="52">
        <v>0</v>
      </c>
      <c r="S7" s="52">
        <v>0</v>
      </c>
      <c r="T7" s="53">
        <v>6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2" max="2" width="21.375" style="0" customWidth="1"/>
    <col min="3" max="3" width="12.375" style="0" customWidth="1"/>
    <col min="4" max="4" width="11.00390625" style="0" customWidth="1"/>
    <col min="5" max="5" width="12.00390625" style="0" customWidth="1"/>
    <col min="7" max="7" width="17.75390625" style="0" customWidth="1"/>
    <col min="10" max="10" width="12.375" style="0" customWidth="1"/>
    <col min="11" max="11" width="11.625" style="0" customWidth="1"/>
    <col min="12" max="12" width="11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57.75" thickBot="1">
      <c r="A6" s="44">
        <v>1</v>
      </c>
      <c r="B6" s="9" t="s">
        <v>88</v>
      </c>
      <c r="C6" s="10" t="s">
        <v>26</v>
      </c>
      <c r="D6" s="14">
        <v>43534</v>
      </c>
      <c r="E6" s="14">
        <v>43534</v>
      </c>
      <c r="F6" s="9">
        <v>1</v>
      </c>
      <c r="G6" s="9" t="s">
        <v>33</v>
      </c>
      <c r="H6" s="9">
        <v>40</v>
      </c>
      <c r="I6" s="56">
        <v>7.5</v>
      </c>
      <c r="J6" s="57">
        <v>2.28</v>
      </c>
      <c r="K6" s="56">
        <v>11.315</v>
      </c>
      <c r="L6" s="58">
        <f>SUM(I6:K6)</f>
        <v>21.095</v>
      </c>
      <c r="M6" s="15">
        <v>2</v>
      </c>
      <c r="N6" s="15">
        <v>2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6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40</v>
      </c>
      <c r="I7" s="49">
        <f>I6</f>
        <v>7.5</v>
      </c>
      <c r="J7" s="49">
        <f>J6</f>
        <v>2.28</v>
      </c>
      <c r="K7" s="50">
        <f>K6</f>
        <v>11.315</v>
      </c>
      <c r="L7" s="51">
        <f>L6</f>
        <v>21.095</v>
      </c>
      <c r="M7" s="52">
        <v>2</v>
      </c>
      <c r="N7" s="52">
        <v>2</v>
      </c>
      <c r="O7" s="52">
        <v>2</v>
      </c>
      <c r="P7" s="52">
        <v>0</v>
      </c>
      <c r="Q7" s="52">
        <v>0</v>
      </c>
      <c r="R7" s="52">
        <v>0</v>
      </c>
      <c r="S7" s="52">
        <v>0</v>
      </c>
      <c r="T7" s="53">
        <v>6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2" max="2" width="21.00390625" style="0" customWidth="1"/>
    <col min="3" max="3" width="11.75390625" style="0" customWidth="1"/>
    <col min="4" max="4" width="13.375" style="0" customWidth="1"/>
    <col min="5" max="5" width="13.25390625" style="0" customWidth="1"/>
    <col min="7" max="7" width="17.25390625" style="0" customWidth="1"/>
    <col min="11" max="12" width="11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86.25" thickBot="1">
      <c r="A6" s="44">
        <v>1</v>
      </c>
      <c r="B6" s="9" t="s">
        <v>65</v>
      </c>
      <c r="C6" s="10" t="s">
        <v>26</v>
      </c>
      <c r="D6" s="14">
        <v>43534</v>
      </c>
      <c r="E6" s="14">
        <v>43534</v>
      </c>
      <c r="F6" s="9">
        <v>1</v>
      </c>
      <c r="G6" s="9" t="s">
        <v>33</v>
      </c>
      <c r="H6" s="9">
        <v>25</v>
      </c>
      <c r="I6" s="56">
        <v>4.5</v>
      </c>
      <c r="J6" s="57">
        <v>1.68</v>
      </c>
      <c r="K6" s="56">
        <v>6.789</v>
      </c>
      <c r="L6" s="58">
        <f>SUM(I6:K6)</f>
        <v>12.969</v>
      </c>
      <c r="M6" s="15">
        <v>2</v>
      </c>
      <c r="N6" s="15">
        <v>2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6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25</v>
      </c>
      <c r="I7" s="49">
        <f>I6</f>
        <v>4.5</v>
      </c>
      <c r="J7" s="49">
        <f>J6</f>
        <v>1.68</v>
      </c>
      <c r="K7" s="50">
        <f>K6</f>
        <v>6.789</v>
      </c>
      <c r="L7" s="51">
        <f>L6</f>
        <v>12.969</v>
      </c>
      <c r="M7" s="52">
        <v>2</v>
      </c>
      <c r="N7" s="52">
        <v>2</v>
      </c>
      <c r="O7" s="52">
        <v>2</v>
      </c>
      <c r="P7" s="52">
        <v>0</v>
      </c>
      <c r="Q7" s="52">
        <v>0</v>
      </c>
      <c r="R7" s="52">
        <v>0</v>
      </c>
      <c r="S7" s="52">
        <v>0</v>
      </c>
      <c r="T7" s="53">
        <v>6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2.375" style="0" customWidth="1"/>
    <col min="3" max="3" width="11.625" style="0" customWidth="1"/>
    <col min="4" max="4" width="11.00390625" style="0" customWidth="1"/>
    <col min="5" max="5" width="11.75390625" style="0" customWidth="1"/>
    <col min="7" max="7" width="17.00390625" style="0" customWidth="1"/>
    <col min="11" max="11" width="11.00390625" style="0" customWidth="1"/>
    <col min="12" max="12" width="11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57.75" thickBot="1">
      <c r="A6" s="44">
        <v>1</v>
      </c>
      <c r="B6" s="9" t="s">
        <v>80</v>
      </c>
      <c r="C6" s="10" t="s">
        <v>26</v>
      </c>
      <c r="D6" s="14">
        <v>43601</v>
      </c>
      <c r="E6" s="14">
        <v>43604</v>
      </c>
      <c r="F6" s="9">
        <v>4</v>
      </c>
      <c r="G6" s="9" t="s">
        <v>69</v>
      </c>
      <c r="H6" s="17">
        <v>40</v>
      </c>
      <c r="I6" s="56">
        <f>0</f>
        <v>0</v>
      </c>
      <c r="J6" s="54">
        <v>4.56</v>
      </c>
      <c r="K6" s="54">
        <f>0</f>
        <v>0</v>
      </c>
      <c r="L6" s="55">
        <f>SUM(I6:K6)</f>
        <v>4.56</v>
      </c>
      <c r="M6" s="29">
        <v>4</v>
      </c>
      <c r="N6" s="29">
        <v>4</v>
      </c>
      <c r="O6" s="29">
        <v>4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12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40</v>
      </c>
      <c r="I7" s="49">
        <f aca="true" t="shared" si="0" ref="I7:O7">I6</f>
        <v>0</v>
      </c>
      <c r="J7" s="49">
        <f t="shared" si="0"/>
        <v>4.56</v>
      </c>
      <c r="K7" s="50">
        <f t="shared" si="0"/>
        <v>0</v>
      </c>
      <c r="L7" s="51">
        <f t="shared" si="0"/>
        <v>4.56</v>
      </c>
      <c r="M7" s="52">
        <f t="shared" si="0"/>
        <v>4</v>
      </c>
      <c r="N7" s="52">
        <f t="shared" si="0"/>
        <v>4</v>
      </c>
      <c r="O7" s="52">
        <f t="shared" si="0"/>
        <v>4</v>
      </c>
      <c r="P7" s="52">
        <v>0</v>
      </c>
      <c r="Q7" s="52">
        <v>0</v>
      </c>
      <c r="R7" s="52">
        <v>0</v>
      </c>
      <c r="S7" s="52">
        <v>0</v>
      </c>
      <c r="T7" s="53">
        <f>T6</f>
        <v>12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3">
      <selection activeCell="T8" sqref="T8"/>
    </sheetView>
  </sheetViews>
  <sheetFormatPr defaultColWidth="9.00390625" defaultRowHeight="12.75"/>
  <cols>
    <col min="2" max="2" width="21.125" style="0" customWidth="1"/>
    <col min="3" max="3" width="11.875" style="0" customWidth="1"/>
    <col min="4" max="4" width="12.125" style="0" customWidth="1"/>
    <col min="5" max="5" width="12.25390625" style="0" customWidth="1"/>
    <col min="7" max="7" width="16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72" thickBot="1">
      <c r="A6" s="44">
        <v>1</v>
      </c>
      <c r="B6" s="9" t="s">
        <v>66</v>
      </c>
      <c r="C6" s="10" t="s">
        <v>26</v>
      </c>
      <c r="D6" s="14">
        <v>43601</v>
      </c>
      <c r="E6" s="14">
        <v>43604</v>
      </c>
      <c r="F6" s="9">
        <v>4</v>
      </c>
      <c r="G6" s="9" t="s">
        <v>69</v>
      </c>
      <c r="H6" s="17">
        <v>20</v>
      </c>
      <c r="I6" s="56">
        <f>0</f>
        <v>0</v>
      </c>
      <c r="J6" s="54">
        <v>3.36</v>
      </c>
      <c r="K6" s="54">
        <f>0</f>
        <v>0</v>
      </c>
      <c r="L6" s="55">
        <f>SUM(I6:K6)</f>
        <v>3.36</v>
      </c>
      <c r="M6" s="29">
        <v>4</v>
      </c>
      <c r="N6" s="29">
        <v>4</v>
      </c>
      <c r="O6" s="29">
        <v>4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12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20</v>
      </c>
      <c r="I7" s="49">
        <f aca="true" t="shared" si="0" ref="I7:O7">I6</f>
        <v>0</v>
      </c>
      <c r="J7" s="49">
        <f t="shared" si="0"/>
        <v>3.36</v>
      </c>
      <c r="K7" s="50">
        <f t="shared" si="0"/>
        <v>0</v>
      </c>
      <c r="L7" s="51">
        <f t="shared" si="0"/>
        <v>3.36</v>
      </c>
      <c r="M7" s="52">
        <f t="shared" si="0"/>
        <v>4</v>
      </c>
      <c r="N7" s="52">
        <f t="shared" si="0"/>
        <v>4</v>
      </c>
      <c r="O7" s="52">
        <f t="shared" si="0"/>
        <v>4</v>
      </c>
      <c r="P7" s="52">
        <v>0</v>
      </c>
      <c r="Q7" s="52">
        <v>0</v>
      </c>
      <c r="R7" s="52">
        <v>0</v>
      </c>
      <c r="S7" s="52">
        <v>0</v>
      </c>
      <c r="T7" s="53">
        <f>T6</f>
        <v>12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5" zoomScaleSheetLayoutView="85" zoomScalePageLayoutView="0" workbookViewId="0" topLeftCell="A1">
      <selection activeCell="T8" sqref="T8"/>
    </sheetView>
  </sheetViews>
  <sheetFormatPr defaultColWidth="9.00390625" defaultRowHeight="12.75"/>
  <cols>
    <col min="2" max="2" width="20.625" style="0" customWidth="1"/>
    <col min="3" max="3" width="11.125" style="0" customWidth="1"/>
    <col min="4" max="4" width="11.75390625" style="0" customWidth="1"/>
    <col min="5" max="5" width="11.375" style="0" customWidth="1"/>
    <col min="7" max="7" width="17.00390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57.75" thickBot="1">
      <c r="A6" s="44">
        <v>1</v>
      </c>
      <c r="B6" s="9" t="s">
        <v>89</v>
      </c>
      <c r="C6" s="10" t="s">
        <v>26</v>
      </c>
      <c r="D6" s="14">
        <v>43601</v>
      </c>
      <c r="E6" s="14">
        <v>43604</v>
      </c>
      <c r="F6" s="9">
        <v>4</v>
      </c>
      <c r="G6" s="9" t="s">
        <v>69</v>
      </c>
      <c r="H6" s="17">
        <v>40</v>
      </c>
      <c r="I6" s="56">
        <f>0</f>
        <v>0</v>
      </c>
      <c r="J6" s="54">
        <v>4.56</v>
      </c>
      <c r="K6" s="54">
        <v>0</v>
      </c>
      <c r="L6" s="55">
        <f>SUM(I6:K6)</f>
        <v>4.56</v>
      </c>
      <c r="M6" s="29">
        <v>4</v>
      </c>
      <c r="N6" s="29">
        <v>4</v>
      </c>
      <c r="O6" s="29">
        <v>4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12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40</v>
      </c>
      <c r="I7" s="49">
        <f aca="true" t="shared" si="0" ref="I7:O7">I6</f>
        <v>0</v>
      </c>
      <c r="J7" s="49">
        <f t="shared" si="0"/>
        <v>4.56</v>
      </c>
      <c r="K7" s="50">
        <f t="shared" si="0"/>
        <v>0</v>
      </c>
      <c r="L7" s="51">
        <f t="shared" si="0"/>
        <v>4.56</v>
      </c>
      <c r="M7" s="52">
        <f t="shared" si="0"/>
        <v>4</v>
      </c>
      <c r="N7" s="52">
        <f t="shared" si="0"/>
        <v>4</v>
      </c>
      <c r="O7" s="52">
        <f t="shared" si="0"/>
        <v>4</v>
      </c>
      <c r="P7" s="52">
        <v>0</v>
      </c>
      <c r="Q7" s="52">
        <v>0</v>
      </c>
      <c r="R7" s="52">
        <v>0</v>
      </c>
      <c r="S7" s="52">
        <v>0</v>
      </c>
      <c r="T7" s="53">
        <f>T6</f>
        <v>12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115" zoomScaleSheetLayoutView="115" zoomScalePageLayoutView="0" workbookViewId="0" topLeftCell="A1">
      <selection activeCell="T8" sqref="T8"/>
    </sheetView>
  </sheetViews>
  <sheetFormatPr defaultColWidth="9.00390625" defaultRowHeight="12.75"/>
  <cols>
    <col min="2" max="2" width="21.125" style="0" customWidth="1"/>
    <col min="3" max="3" width="11.375" style="0" customWidth="1"/>
    <col min="4" max="4" width="13.00390625" style="0" customWidth="1"/>
    <col min="5" max="5" width="13.375" style="0" customWidth="1"/>
    <col min="7" max="7" width="17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72" thickBot="1">
      <c r="A6" s="44">
        <v>1</v>
      </c>
      <c r="B6" s="9" t="s">
        <v>67</v>
      </c>
      <c r="C6" s="10" t="s">
        <v>26</v>
      </c>
      <c r="D6" s="14">
        <v>43601</v>
      </c>
      <c r="E6" s="14">
        <v>43604</v>
      </c>
      <c r="F6" s="9">
        <v>4</v>
      </c>
      <c r="G6" s="9" t="s">
        <v>69</v>
      </c>
      <c r="H6" s="17">
        <v>20</v>
      </c>
      <c r="I6" s="56">
        <f>0</f>
        <v>0</v>
      </c>
      <c r="J6" s="54">
        <v>3.36</v>
      </c>
      <c r="K6" s="54">
        <f>0</f>
        <v>0</v>
      </c>
      <c r="L6" s="55">
        <f>SUM(I6:K6)</f>
        <v>3.36</v>
      </c>
      <c r="M6" s="29">
        <v>4</v>
      </c>
      <c r="N6" s="29">
        <v>4</v>
      </c>
      <c r="O6" s="29">
        <v>4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12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20</v>
      </c>
      <c r="I7" s="49">
        <f>I6</f>
        <v>0</v>
      </c>
      <c r="J7" s="49">
        <f>J6</f>
        <v>3.36</v>
      </c>
      <c r="K7" s="50">
        <f>K6</f>
        <v>0</v>
      </c>
      <c r="L7" s="51">
        <f>L6</f>
        <v>3.36</v>
      </c>
      <c r="M7" s="52">
        <f>M6</f>
        <v>4</v>
      </c>
      <c r="N7" s="52">
        <f>O6</f>
        <v>4</v>
      </c>
      <c r="O7" s="52">
        <f>O6</f>
        <v>4</v>
      </c>
      <c r="P7" s="52">
        <v>0</v>
      </c>
      <c r="Q7" s="52">
        <v>0</v>
      </c>
      <c r="R7" s="52">
        <v>0</v>
      </c>
      <c r="S7" s="52">
        <v>0</v>
      </c>
      <c r="T7" s="53">
        <f>T6</f>
        <v>12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view="pageBreakPreview" zoomScale="90" zoomScaleNormal="90" zoomScaleSheetLayoutView="90" zoomScalePageLayoutView="0" workbookViewId="0" topLeftCell="A1">
      <selection activeCell="O7" sqref="O7"/>
    </sheetView>
  </sheetViews>
  <sheetFormatPr defaultColWidth="9.00390625" defaultRowHeight="12.75"/>
  <cols>
    <col min="2" max="2" width="21.00390625" style="0" customWidth="1"/>
    <col min="3" max="3" width="11.625" style="0" customWidth="1"/>
    <col min="4" max="4" width="14.00390625" style="0" customWidth="1"/>
    <col min="5" max="5" width="13.125" style="0" customWidth="1"/>
    <col min="7" max="7" width="11.875" style="0" customWidth="1"/>
    <col min="8" max="8" width="18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10.75" customHeight="1" thickBot="1">
      <c r="A5" s="16" t="s">
        <v>7</v>
      </c>
      <c r="B5" s="20" t="s">
        <v>6</v>
      </c>
      <c r="C5" s="20" t="s">
        <v>5</v>
      </c>
      <c r="D5" s="21" t="s">
        <v>4</v>
      </c>
      <c r="E5" s="21" t="s">
        <v>3</v>
      </c>
      <c r="F5" s="22" t="s">
        <v>2</v>
      </c>
      <c r="G5" s="23" t="s">
        <v>23</v>
      </c>
      <c r="H5" s="22" t="s">
        <v>1</v>
      </c>
      <c r="I5" s="24" t="s">
        <v>21</v>
      </c>
      <c r="J5" s="24" t="s">
        <v>18</v>
      </c>
      <c r="K5" s="24" t="s">
        <v>19</v>
      </c>
      <c r="L5" s="25" t="s">
        <v>0</v>
      </c>
      <c r="M5" s="26" t="s">
        <v>8</v>
      </c>
      <c r="N5" s="26" t="s">
        <v>9</v>
      </c>
      <c r="O5" s="26" t="s">
        <v>10</v>
      </c>
      <c r="P5" s="26" t="s">
        <v>13</v>
      </c>
      <c r="Q5" s="26" t="s">
        <v>14</v>
      </c>
      <c r="R5" s="26" t="s">
        <v>15</v>
      </c>
      <c r="S5" s="26" t="s">
        <v>16</v>
      </c>
      <c r="T5" s="27" t="s">
        <v>17</v>
      </c>
    </row>
    <row r="6" spans="1:20" ht="129" customHeight="1">
      <c r="A6" s="31">
        <v>1</v>
      </c>
      <c r="B6" s="9" t="s">
        <v>85</v>
      </c>
      <c r="C6" s="10" t="s">
        <v>26</v>
      </c>
      <c r="D6" s="14">
        <v>43501</v>
      </c>
      <c r="E6" s="14">
        <v>43501</v>
      </c>
      <c r="F6" s="9">
        <v>1</v>
      </c>
      <c r="G6" s="9" t="s">
        <v>25</v>
      </c>
      <c r="H6" s="9">
        <v>30</v>
      </c>
      <c r="I6" s="54">
        <f>0</f>
        <v>0</v>
      </c>
      <c r="J6" s="62">
        <f>6.84</f>
        <v>6.84</v>
      </c>
      <c r="K6" s="54">
        <f>0</f>
        <v>0</v>
      </c>
      <c r="L6" s="55">
        <f>SUM(I6:K6)</f>
        <v>6.84</v>
      </c>
      <c r="M6" s="29">
        <v>6</v>
      </c>
      <c r="N6" s="29">
        <v>6</v>
      </c>
      <c r="O6" s="29">
        <v>6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18</v>
      </c>
    </row>
    <row r="7" spans="6:20" ht="13.5" thickBot="1">
      <c r="F7" s="5"/>
      <c r="G7" s="18" t="s">
        <v>20</v>
      </c>
      <c r="H7" s="32">
        <f aca="true" t="shared" si="0" ref="H7:O7">H6</f>
        <v>30</v>
      </c>
      <c r="I7" s="32">
        <f t="shared" si="0"/>
        <v>0</v>
      </c>
      <c r="J7" s="63">
        <f>J6</f>
        <v>6.84</v>
      </c>
      <c r="K7" s="32">
        <f t="shared" si="0"/>
        <v>0</v>
      </c>
      <c r="L7" s="63">
        <f>L6</f>
        <v>6.84</v>
      </c>
      <c r="M7" s="32">
        <f t="shared" si="0"/>
        <v>6</v>
      </c>
      <c r="N7" s="32">
        <f t="shared" si="0"/>
        <v>6</v>
      </c>
      <c r="O7" s="32">
        <f t="shared" si="0"/>
        <v>6</v>
      </c>
      <c r="P7" s="32">
        <v>0</v>
      </c>
      <c r="Q7" s="32">
        <v>0</v>
      </c>
      <c r="R7" s="32">
        <v>0</v>
      </c>
      <c r="S7" s="32">
        <f>S6</f>
        <v>0</v>
      </c>
      <c r="T7" s="32">
        <f>T6</f>
        <v>18</v>
      </c>
    </row>
    <row r="8" ht="12.75">
      <c r="F8" s="5"/>
    </row>
    <row r="9" spans="2:7" ht="12.75">
      <c r="B9" s="67" t="s">
        <v>28</v>
      </c>
      <c r="C9" s="68"/>
      <c r="E9" s="69" t="s">
        <v>29</v>
      </c>
      <c r="F9" s="69"/>
      <c r="G9" s="69"/>
    </row>
    <row r="10" ht="12.75">
      <c r="F10" s="5"/>
    </row>
    <row r="11" ht="12.75">
      <c r="F11" s="5"/>
    </row>
  </sheetData>
  <sheetProtection/>
  <mergeCells count="7">
    <mergeCell ref="B9:C9"/>
    <mergeCell ref="E9:G9"/>
    <mergeCell ref="E1:K1"/>
    <mergeCell ref="A2:T2"/>
    <mergeCell ref="A3:T3"/>
    <mergeCell ref="M4:O4"/>
    <mergeCell ref="P4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1.75390625" style="0" customWidth="1"/>
    <col min="3" max="4" width="11.00390625" style="0" customWidth="1"/>
    <col min="5" max="5" width="11.75390625" style="0" customWidth="1"/>
    <col min="7" max="7" width="17.25390625" style="0" customWidth="1"/>
    <col min="9" max="9" width="10.375" style="0" customWidth="1"/>
    <col min="10" max="10" width="11.375" style="0" customWidth="1"/>
    <col min="11" max="11" width="10.875" style="0" customWidth="1"/>
    <col min="12" max="12" width="11.00390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00.5" thickBot="1">
      <c r="A6" s="44">
        <v>1</v>
      </c>
      <c r="B6" s="9" t="s">
        <v>82</v>
      </c>
      <c r="C6" s="10" t="s">
        <v>26</v>
      </c>
      <c r="D6" s="14">
        <v>43624</v>
      </c>
      <c r="E6" s="14">
        <v>43624</v>
      </c>
      <c r="F6" s="9">
        <v>4</v>
      </c>
      <c r="G6" s="9" t="s">
        <v>34</v>
      </c>
      <c r="H6" s="17">
        <v>60</v>
      </c>
      <c r="I6" s="54">
        <v>2.4</v>
      </c>
      <c r="J6" s="54">
        <v>16.84</v>
      </c>
      <c r="K6" s="54">
        <v>18.104</v>
      </c>
      <c r="L6" s="55">
        <f>SUM(I6:K6)</f>
        <v>37.343999999999994</v>
      </c>
      <c r="M6" s="29">
        <v>6</v>
      </c>
      <c r="N6" s="29">
        <v>6</v>
      </c>
      <c r="O6" s="29">
        <v>6</v>
      </c>
      <c r="P6" s="29">
        <v>0</v>
      </c>
      <c r="Q6" s="29">
        <v>0</v>
      </c>
      <c r="R6" s="29">
        <v>0</v>
      </c>
      <c r="S6" s="29">
        <v>2</v>
      </c>
      <c r="T6" s="29">
        <f>M6+N6+O6</f>
        <v>18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60</v>
      </c>
      <c r="I7" s="49">
        <f aca="true" t="shared" si="0" ref="I7:O7">I6</f>
        <v>2.4</v>
      </c>
      <c r="J7" s="49">
        <f t="shared" si="0"/>
        <v>16.84</v>
      </c>
      <c r="K7" s="50">
        <f t="shared" si="0"/>
        <v>18.104</v>
      </c>
      <c r="L7" s="51">
        <f t="shared" si="0"/>
        <v>37.343999999999994</v>
      </c>
      <c r="M7" s="52">
        <f t="shared" si="0"/>
        <v>6</v>
      </c>
      <c r="N7" s="52">
        <f t="shared" si="0"/>
        <v>6</v>
      </c>
      <c r="O7" s="52">
        <f t="shared" si="0"/>
        <v>6</v>
      </c>
      <c r="P7" s="52">
        <v>0</v>
      </c>
      <c r="Q7" s="52">
        <v>0</v>
      </c>
      <c r="R7" s="52">
        <v>0</v>
      </c>
      <c r="S7" s="52">
        <f>S6</f>
        <v>2</v>
      </c>
      <c r="T7" s="53">
        <f>T6</f>
        <v>18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5" zoomScaleSheetLayoutView="85" zoomScalePageLayoutView="0" workbookViewId="0" topLeftCell="A1">
      <selection activeCell="T8" sqref="T8"/>
    </sheetView>
  </sheetViews>
  <sheetFormatPr defaultColWidth="9.00390625" defaultRowHeight="12.75"/>
  <cols>
    <col min="2" max="2" width="21.00390625" style="0" customWidth="1"/>
    <col min="3" max="3" width="11.00390625" style="0" customWidth="1"/>
    <col min="4" max="4" width="12.125" style="0" customWidth="1"/>
    <col min="5" max="5" width="12.625" style="0" customWidth="1"/>
    <col min="7" max="7" width="19.125" style="0" customWidth="1"/>
    <col min="9" max="10" width="11.125" style="0" customWidth="1"/>
    <col min="11" max="11" width="11.375" style="0" customWidth="1"/>
    <col min="12" max="12" width="10.8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00.5" thickBot="1">
      <c r="A6" s="44">
        <v>1</v>
      </c>
      <c r="B6" s="9" t="s">
        <v>83</v>
      </c>
      <c r="C6" s="10" t="s">
        <v>26</v>
      </c>
      <c r="D6" s="14">
        <v>43784</v>
      </c>
      <c r="E6" s="14">
        <v>43784</v>
      </c>
      <c r="F6" s="11">
        <v>1</v>
      </c>
      <c r="G6" s="9" t="s">
        <v>44</v>
      </c>
      <c r="H6" s="17">
        <v>55</v>
      </c>
      <c r="I6" s="56">
        <v>34.2</v>
      </c>
      <c r="J6" s="57">
        <v>9.12</v>
      </c>
      <c r="K6" s="56">
        <v>6.789</v>
      </c>
      <c r="L6" s="58">
        <f>SUM(I6:K6)</f>
        <v>50.109</v>
      </c>
      <c r="M6" s="15">
        <v>8</v>
      </c>
      <c r="N6" s="15">
        <v>8</v>
      </c>
      <c r="O6" s="15">
        <v>8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24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55</v>
      </c>
      <c r="I7" s="49">
        <f aca="true" t="shared" si="0" ref="I7:O7">I6</f>
        <v>34.2</v>
      </c>
      <c r="J7" s="49">
        <f t="shared" si="0"/>
        <v>9.12</v>
      </c>
      <c r="K7" s="50">
        <f t="shared" si="0"/>
        <v>6.789</v>
      </c>
      <c r="L7" s="51">
        <f t="shared" si="0"/>
        <v>50.109</v>
      </c>
      <c r="M7" s="52">
        <f t="shared" si="0"/>
        <v>8</v>
      </c>
      <c r="N7" s="52">
        <f t="shared" si="0"/>
        <v>8</v>
      </c>
      <c r="O7" s="52">
        <f t="shared" si="0"/>
        <v>8</v>
      </c>
      <c r="P7" s="52">
        <v>0</v>
      </c>
      <c r="Q7" s="52">
        <v>0</v>
      </c>
      <c r="R7" s="52">
        <v>0</v>
      </c>
      <c r="S7" s="52">
        <v>0</v>
      </c>
      <c r="T7" s="53">
        <f>T6</f>
        <v>24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2" max="2" width="21.125" style="0" customWidth="1"/>
    <col min="3" max="3" width="11.375" style="0" customWidth="1"/>
    <col min="4" max="4" width="12.75390625" style="0" customWidth="1"/>
    <col min="5" max="5" width="12.625" style="0" customWidth="1"/>
    <col min="7" max="7" width="18.375" style="0" customWidth="1"/>
    <col min="9" max="9" width="10.375" style="0" customWidth="1"/>
    <col min="10" max="10" width="10.625" style="0" customWidth="1"/>
    <col min="12" max="12" width="10.75390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00.5" thickBot="1">
      <c r="A6" s="44">
        <v>1</v>
      </c>
      <c r="B6" s="9" t="s">
        <v>91</v>
      </c>
      <c r="C6" s="10" t="s">
        <v>26</v>
      </c>
      <c r="D6" s="14">
        <v>43784</v>
      </c>
      <c r="E6" s="14">
        <v>43784</v>
      </c>
      <c r="F6" s="11">
        <v>1</v>
      </c>
      <c r="G6" s="9" t="s">
        <v>44</v>
      </c>
      <c r="H6" s="17">
        <v>45</v>
      </c>
      <c r="I6" s="56">
        <f>0</f>
        <v>0</v>
      </c>
      <c r="J6" s="57">
        <v>6.72</v>
      </c>
      <c r="K6" s="56">
        <f>0</f>
        <v>0</v>
      </c>
      <c r="L6" s="58">
        <f>SUM(I6:K6)</f>
        <v>6.72</v>
      </c>
      <c r="M6" s="15">
        <v>8</v>
      </c>
      <c r="N6" s="15">
        <v>8</v>
      </c>
      <c r="O6" s="15">
        <v>8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24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45</v>
      </c>
      <c r="I7" s="49">
        <f aca="true" t="shared" si="0" ref="I7:O7">I6</f>
        <v>0</v>
      </c>
      <c r="J7" s="49">
        <f t="shared" si="0"/>
        <v>6.72</v>
      </c>
      <c r="K7" s="50">
        <f t="shared" si="0"/>
        <v>0</v>
      </c>
      <c r="L7" s="51">
        <f t="shared" si="0"/>
        <v>6.72</v>
      </c>
      <c r="M7" s="52">
        <f t="shared" si="0"/>
        <v>8</v>
      </c>
      <c r="N7" s="52">
        <f t="shared" si="0"/>
        <v>8</v>
      </c>
      <c r="O7" s="52">
        <f t="shared" si="0"/>
        <v>8</v>
      </c>
      <c r="P7" s="52">
        <v>0</v>
      </c>
      <c r="Q7" s="52">
        <v>0</v>
      </c>
      <c r="R7" s="52">
        <v>0</v>
      </c>
      <c r="S7" s="52">
        <v>0</v>
      </c>
      <c r="T7" s="53">
        <f>T6</f>
        <v>24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1.125" style="0" customWidth="1"/>
    <col min="3" max="3" width="11.00390625" style="0" customWidth="1"/>
    <col min="4" max="4" width="11.25390625" style="0" customWidth="1"/>
    <col min="5" max="5" width="12.75390625" style="0" customWidth="1"/>
    <col min="7" max="7" width="19.00390625" style="0" customWidth="1"/>
    <col min="9" max="9" width="11.375" style="0" customWidth="1"/>
    <col min="10" max="10" width="10.875" style="0" customWidth="1"/>
    <col min="12" max="12" width="11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57.75" thickBot="1">
      <c r="A6" s="44">
        <v>1</v>
      </c>
      <c r="B6" s="9" t="s">
        <v>84</v>
      </c>
      <c r="C6" s="10" t="s">
        <v>26</v>
      </c>
      <c r="D6" s="14">
        <v>43806</v>
      </c>
      <c r="E6" s="14">
        <v>43806</v>
      </c>
      <c r="F6" s="11">
        <v>1</v>
      </c>
      <c r="G6" s="19" t="s">
        <v>58</v>
      </c>
      <c r="H6" s="17">
        <v>50</v>
      </c>
      <c r="I6" s="56">
        <f>0</f>
        <v>0</v>
      </c>
      <c r="J6" s="54">
        <v>11.4</v>
      </c>
      <c r="K6" s="54">
        <f>0</f>
        <v>0</v>
      </c>
      <c r="L6" s="55">
        <f>SUM(I6:K6)</f>
        <v>11.4</v>
      </c>
      <c r="M6" s="29">
        <v>10</v>
      </c>
      <c r="N6" s="29">
        <v>10</v>
      </c>
      <c r="O6" s="29">
        <v>10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30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50</v>
      </c>
      <c r="I7" s="49">
        <f aca="true" t="shared" si="0" ref="I7:O7">I6</f>
        <v>0</v>
      </c>
      <c r="J7" s="49">
        <f t="shared" si="0"/>
        <v>11.4</v>
      </c>
      <c r="K7" s="50">
        <f t="shared" si="0"/>
        <v>0</v>
      </c>
      <c r="L7" s="51">
        <f t="shared" si="0"/>
        <v>11.4</v>
      </c>
      <c r="M7" s="52">
        <f t="shared" si="0"/>
        <v>10</v>
      </c>
      <c r="N7" s="52">
        <f t="shared" si="0"/>
        <v>10</v>
      </c>
      <c r="O7" s="52">
        <f t="shared" si="0"/>
        <v>10</v>
      </c>
      <c r="P7" s="52">
        <v>0</v>
      </c>
      <c r="Q7" s="52">
        <v>0</v>
      </c>
      <c r="R7" s="52">
        <v>0</v>
      </c>
      <c r="S7" s="52">
        <v>0</v>
      </c>
      <c r="T7" s="53">
        <f>T6</f>
        <v>30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130" zoomScaleSheetLayoutView="130" zoomScalePageLayoutView="0" workbookViewId="0" topLeftCell="B1">
      <selection activeCell="O8" sqref="O8"/>
    </sheetView>
  </sheetViews>
  <sheetFormatPr defaultColWidth="9.00390625" defaultRowHeight="12.75"/>
  <cols>
    <col min="2" max="2" width="21.25390625" style="0" customWidth="1"/>
    <col min="3" max="3" width="12.25390625" style="0" customWidth="1"/>
    <col min="4" max="4" width="13.625" style="0" customWidth="1"/>
    <col min="5" max="5" width="14.375" style="0" customWidth="1"/>
    <col min="7" max="7" width="14.1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00.5" thickBot="1">
      <c r="A6" s="44">
        <v>1</v>
      </c>
      <c r="B6" s="9" t="s">
        <v>62</v>
      </c>
      <c r="C6" s="10" t="s">
        <v>26</v>
      </c>
      <c r="D6" s="14">
        <v>43501</v>
      </c>
      <c r="E6" s="14">
        <v>43501</v>
      </c>
      <c r="F6" s="9">
        <v>1</v>
      </c>
      <c r="G6" s="9" t="s">
        <v>25</v>
      </c>
      <c r="H6" s="9">
        <v>30</v>
      </c>
      <c r="I6" s="54">
        <f>0</f>
        <v>0</v>
      </c>
      <c r="J6" s="54">
        <f>5.04</f>
        <v>5.04</v>
      </c>
      <c r="K6" s="54">
        <v>0</v>
      </c>
      <c r="L6" s="55">
        <f>SUM(I6:K6)</f>
        <v>5.04</v>
      </c>
      <c r="M6" s="29">
        <v>6</v>
      </c>
      <c r="N6" s="29">
        <v>6</v>
      </c>
      <c r="O6" s="29">
        <v>6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18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30</v>
      </c>
      <c r="I7" s="49">
        <f>I6</f>
        <v>0</v>
      </c>
      <c r="J7" s="49">
        <f>J6</f>
        <v>5.04</v>
      </c>
      <c r="K7" s="50">
        <f>0</f>
        <v>0</v>
      </c>
      <c r="L7" s="51">
        <f>L6</f>
        <v>5.04</v>
      </c>
      <c r="M7" s="52">
        <f>M6</f>
        <v>6</v>
      </c>
      <c r="N7" s="52">
        <f>N6</f>
        <v>6</v>
      </c>
      <c r="O7" s="52">
        <f>O6</f>
        <v>6</v>
      </c>
      <c r="P7" s="52">
        <v>0</v>
      </c>
      <c r="Q7" s="52">
        <v>0</v>
      </c>
      <c r="R7" s="52">
        <v>0</v>
      </c>
      <c r="S7" s="52">
        <v>0</v>
      </c>
      <c r="T7" s="53">
        <f>T6</f>
        <v>18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130" zoomScaleSheetLayoutView="130" zoomScalePageLayoutView="0" workbookViewId="0" topLeftCell="B1">
      <selection activeCell="T8" sqref="T8"/>
    </sheetView>
  </sheetViews>
  <sheetFormatPr defaultColWidth="9.00390625" defaultRowHeight="12.75"/>
  <cols>
    <col min="2" max="2" width="22.25390625" style="0" customWidth="1"/>
    <col min="3" max="3" width="12.75390625" style="0" customWidth="1"/>
    <col min="4" max="4" width="15.125" style="0" customWidth="1"/>
    <col min="5" max="5" width="13.00390625" style="0" customWidth="1"/>
    <col min="7" max="7" width="12.8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86.25" thickBot="1">
      <c r="A6" s="44">
        <v>1</v>
      </c>
      <c r="B6" s="9" t="s">
        <v>63</v>
      </c>
      <c r="C6" s="10" t="s">
        <v>26</v>
      </c>
      <c r="D6" s="14">
        <v>43536</v>
      </c>
      <c r="E6" s="14">
        <v>43536</v>
      </c>
      <c r="F6" s="11">
        <v>1</v>
      </c>
      <c r="G6" s="9" t="s">
        <v>22</v>
      </c>
      <c r="H6" s="17">
        <v>40</v>
      </c>
      <c r="I6" s="56">
        <v>0</v>
      </c>
      <c r="J6" s="54">
        <v>5.04</v>
      </c>
      <c r="K6" s="54">
        <f>0</f>
        <v>0</v>
      </c>
      <c r="L6" s="55">
        <f>SUM(I6:K6)</f>
        <v>5.04</v>
      </c>
      <c r="M6" s="29">
        <v>6</v>
      </c>
      <c r="N6" s="29">
        <v>6</v>
      </c>
      <c r="O6" s="29">
        <v>6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18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40</v>
      </c>
      <c r="I7" s="49">
        <f aca="true" t="shared" si="0" ref="I7:O7">I6</f>
        <v>0</v>
      </c>
      <c r="J7" s="49">
        <f t="shared" si="0"/>
        <v>5.04</v>
      </c>
      <c r="K7" s="50">
        <f t="shared" si="0"/>
        <v>0</v>
      </c>
      <c r="L7" s="51">
        <f t="shared" si="0"/>
        <v>5.04</v>
      </c>
      <c r="M7" s="52">
        <f t="shared" si="0"/>
        <v>6</v>
      </c>
      <c r="N7" s="52">
        <f t="shared" si="0"/>
        <v>6</v>
      </c>
      <c r="O7" s="52">
        <f t="shared" si="0"/>
        <v>6</v>
      </c>
      <c r="P7" s="52">
        <v>0</v>
      </c>
      <c r="Q7" s="52">
        <v>0</v>
      </c>
      <c r="R7" s="52">
        <v>0</v>
      </c>
      <c r="S7" s="52">
        <v>0</v>
      </c>
      <c r="T7" s="53">
        <f>T6</f>
        <v>18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2" max="2" width="21.25390625" style="0" customWidth="1"/>
    <col min="3" max="3" width="11.375" style="0" customWidth="1"/>
    <col min="4" max="4" width="11.125" style="0" customWidth="1"/>
    <col min="5" max="5" width="11.25390625" style="0" customWidth="1"/>
    <col min="7" max="7" width="12.75390625" style="0" customWidth="1"/>
    <col min="10" max="10" width="12.625" style="0" customWidth="1"/>
    <col min="12" max="12" width="11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72" thickBot="1">
      <c r="A6" s="44">
        <v>1</v>
      </c>
      <c r="B6" s="9" t="s">
        <v>71</v>
      </c>
      <c r="C6" s="10" t="s">
        <v>26</v>
      </c>
      <c r="D6" s="14" t="s">
        <v>61</v>
      </c>
      <c r="E6" s="14" t="s">
        <v>61</v>
      </c>
      <c r="F6" s="11">
        <v>1</v>
      </c>
      <c r="G6" s="19" t="s">
        <v>27</v>
      </c>
      <c r="H6" s="17">
        <v>60</v>
      </c>
      <c r="I6" s="56">
        <f>0</f>
        <v>0</v>
      </c>
      <c r="J6" s="54">
        <v>20.52</v>
      </c>
      <c r="K6" s="54">
        <f>0</f>
        <v>0</v>
      </c>
      <c r="L6" s="55">
        <f>SUM(I6:K6)</f>
        <v>20.52</v>
      </c>
      <c r="M6" s="29">
        <v>18</v>
      </c>
      <c r="N6" s="29">
        <v>18</v>
      </c>
      <c r="O6" s="29">
        <v>18</v>
      </c>
      <c r="P6" s="29">
        <v>0</v>
      </c>
      <c r="Q6" s="29">
        <v>0</v>
      </c>
      <c r="R6" s="29">
        <v>0</v>
      </c>
      <c r="S6" s="29">
        <v>0</v>
      </c>
      <c r="T6" s="29">
        <f>M6+N6+O6</f>
        <v>54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60</v>
      </c>
      <c r="I7" s="59">
        <f aca="true" t="shared" si="0" ref="I7:O7">I6</f>
        <v>0</v>
      </c>
      <c r="J7" s="59">
        <f t="shared" si="0"/>
        <v>20.52</v>
      </c>
      <c r="K7" s="60">
        <f t="shared" si="0"/>
        <v>0</v>
      </c>
      <c r="L7" s="61">
        <f t="shared" si="0"/>
        <v>20.52</v>
      </c>
      <c r="M7" s="52">
        <f t="shared" si="0"/>
        <v>18</v>
      </c>
      <c r="N7" s="52">
        <f t="shared" si="0"/>
        <v>18</v>
      </c>
      <c r="O7" s="52">
        <f t="shared" si="0"/>
        <v>18</v>
      </c>
      <c r="P7" s="52">
        <v>0</v>
      </c>
      <c r="Q7" s="52">
        <v>0</v>
      </c>
      <c r="R7" s="52">
        <v>0</v>
      </c>
      <c r="S7" s="52">
        <v>0</v>
      </c>
      <c r="T7" s="64">
        <f>T6</f>
        <v>54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1.25390625" style="0" customWidth="1"/>
    <col min="3" max="4" width="11.375" style="0" customWidth="1"/>
    <col min="5" max="5" width="12.00390625" style="0" customWidth="1"/>
    <col min="7" max="7" width="15.00390625" style="0" customWidth="1"/>
    <col min="9" max="9" width="10.125" style="0" bestFit="1" customWidth="1"/>
    <col min="10" max="10" width="12.125" style="0" customWidth="1"/>
    <col min="11" max="11" width="10.125" style="0" bestFit="1" customWidth="1"/>
    <col min="12" max="12" width="12.25390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14.75" thickBot="1">
      <c r="A6" s="44">
        <v>1</v>
      </c>
      <c r="B6" s="9" t="s">
        <v>86</v>
      </c>
      <c r="C6" s="10" t="s">
        <v>26</v>
      </c>
      <c r="D6" s="14">
        <v>43505</v>
      </c>
      <c r="E6" s="14">
        <v>43505</v>
      </c>
      <c r="F6" s="11">
        <v>1</v>
      </c>
      <c r="G6" s="19" t="s">
        <v>32</v>
      </c>
      <c r="H6" s="12">
        <v>90</v>
      </c>
      <c r="I6" s="54">
        <v>15</v>
      </c>
      <c r="J6" s="54">
        <v>16.84</v>
      </c>
      <c r="K6" s="54">
        <v>13.578</v>
      </c>
      <c r="L6" s="55">
        <f>SUM(I6:K6)</f>
        <v>45.418</v>
      </c>
      <c r="M6" s="29">
        <v>6</v>
      </c>
      <c r="N6" s="29">
        <v>6</v>
      </c>
      <c r="O6" s="29">
        <v>6</v>
      </c>
      <c r="P6" s="29">
        <v>0</v>
      </c>
      <c r="Q6" s="29">
        <v>0</v>
      </c>
      <c r="R6" s="29">
        <v>0</v>
      </c>
      <c r="S6" s="29">
        <v>2</v>
      </c>
      <c r="T6" s="29">
        <f>M6+N6+O6</f>
        <v>18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90</v>
      </c>
      <c r="I7" s="59">
        <f aca="true" t="shared" si="0" ref="I7:O7">I6</f>
        <v>15</v>
      </c>
      <c r="J7" s="59">
        <f t="shared" si="0"/>
        <v>16.84</v>
      </c>
      <c r="K7" s="60">
        <f t="shared" si="0"/>
        <v>13.578</v>
      </c>
      <c r="L7" s="61">
        <f t="shared" si="0"/>
        <v>45.418</v>
      </c>
      <c r="M7" s="52">
        <f t="shared" si="0"/>
        <v>6</v>
      </c>
      <c r="N7" s="52">
        <f t="shared" si="0"/>
        <v>6</v>
      </c>
      <c r="O7" s="52">
        <f t="shared" si="0"/>
        <v>6</v>
      </c>
      <c r="P7" s="52">
        <v>0</v>
      </c>
      <c r="Q7" s="52">
        <v>0</v>
      </c>
      <c r="R7" s="52">
        <v>0</v>
      </c>
      <c r="S7" s="52">
        <f>S6</f>
        <v>2</v>
      </c>
      <c r="T7" s="53">
        <f>T6</f>
        <v>18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2" max="2" width="21.25390625" style="0" customWidth="1"/>
    <col min="3" max="3" width="12.00390625" style="0" customWidth="1"/>
    <col min="4" max="4" width="11.25390625" style="0" customWidth="1"/>
    <col min="5" max="5" width="11.375" style="0" customWidth="1"/>
    <col min="7" max="7" width="20.125" style="0" customWidth="1"/>
    <col min="9" max="9" width="11.875" style="0" customWidth="1"/>
    <col min="10" max="10" width="11.00390625" style="0" customWidth="1"/>
    <col min="12" max="12" width="11.3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14.75" thickBot="1">
      <c r="A6" s="44">
        <v>1</v>
      </c>
      <c r="B6" s="9" t="s">
        <v>73</v>
      </c>
      <c r="C6" s="10" t="s">
        <v>26</v>
      </c>
      <c r="D6" s="14">
        <v>43539</v>
      </c>
      <c r="E6" s="14">
        <v>43539</v>
      </c>
      <c r="F6" s="11">
        <v>1</v>
      </c>
      <c r="G6" s="9" t="s">
        <v>24</v>
      </c>
      <c r="H6" s="17">
        <v>45</v>
      </c>
      <c r="I6" s="56">
        <v>34.2</v>
      </c>
      <c r="J6" s="57">
        <v>9.12</v>
      </c>
      <c r="K6" s="56">
        <v>6.789</v>
      </c>
      <c r="L6" s="58">
        <f>SUM(I6:K6)</f>
        <v>50.109</v>
      </c>
      <c r="M6" s="15">
        <v>8</v>
      </c>
      <c r="N6" s="15">
        <v>8</v>
      </c>
      <c r="O6" s="15">
        <v>8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24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45</v>
      </c>
      <c r="I7" s="59">
        <f aca="true" t="shared" si="0" ref="I7:O7">I6</f>
        <v>34.2</v>
      </c>
      <c r="J7" s="59">
        <f t="shared" si="0"/>
        <v>9.12</v>
      </c>
      <c r="K7" s="60">
        <f t="shared" si="0"/>
        <v>6.789</v>
      </c>
      <c r="L7" s="61">
        <f t="shared" si="0"/>
        <v>50.109</v>
      </c>
      <c r="M7" s="52">
        <f t="shared" si="0"/>
        <v>8</v>
      </c>
      <c r="N7" s="52">
        <f t="shared" si="0"/>
        <v>8</v>
      </c>
      <c r="O7" s="52">
        <f t="shared" si="0"/>
        <v>8</v>
      </c>
      <c r="P7" s="52">
        <v>0</v>
      </c>
      <c r="Q7" s="52">
        <v>0</v>
      </c>
      <c r="R7" s="52">
        <v>0</v>
      </c>
      <c r="S7" s="52">
        <v>0</v>
      </c>
      <c r="T7" s="53">
        <f>T6</f>
        <v>24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5" zoomScaleSheetLayoutView="85" zoomScalePageLayoutView="0" workbookViewId="0" topLeftCell="A6">
      <selection activeCell="B51" sqref="B51"/>
    </sheetView>
  </sheetViews>
  <sheetFormatPr defaultColWidth="9.00390625" defaultRowHeight="12.75"/>
  <cols>
    <col min="2" max="2" width="21.125" style="0" customWidth="1"/>
    <col min="3" max="3" width="10.875" style="0" customWidth="1"/>
    <col min="4" max="4" width="12.75390625" style="0" customWidth="1"/>
    <col min="5" max="5" width="13.375" style="0" customWidth="1"/>
    <col min="7" max="7" width="14.75390625" style="0" customWidth="1"/>
    <col min="10" max="10" width="13.00390625" style="0" customWidth="1"/>
    <col min="12" max="12" width="12.7539062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143.25" thickBot="1">
      <c r="A6" s="44">
        <v>1</v>
      </c>
      <c r="B6" s="9" t="s">
        <v>90</v>
      </c>
      <c r="C6" s="10" t="s">
        <v>26</v>
      </c>
      <c r="D6" s="14">
        <v>43539</v>
      </c>
      <c r="E6" s="14">
        <v>43539</v>
      </c>
      <c r="F6" s="11">
        <v>1</v>
      </c>
      <c r="G6" s="9" t="s">
        <v>44</v>
      </c>
      <c r="H6" s="17">
        <v>65</v>
      </c>
      <c r="I6" s="56">
        <f>0</f>
        <v>0</v>
      </c>
      <c r="J6" s="57">
        <v>6.72</v>
      </c>
      <c r="K6" s="56">
        <f>0</f>
        <v>0</v>
      </c>
      <c r="L6" s="58">
        <f>SUM(I6:K6)</f>
        <v>6.72</v>
      </c>
      <c r="M6" s="15">
        <v>8</v>
      </c>
      <c r="N6" s="15">
        <v>8</v>
      </c>
      <c r="O6" s="15">
        <v>8</v>
      </c>
      <c r="P6" s="15">
        <v>0</v>
      </c>
      <c r="Q6" s="15">
        <v>0</v>
      </c>
      <c r="R6" s="15">
        <v>0</v>
      </c>
      <c r="S6" s="15">
        <v>0</v>
      </c>
      <c r="T6" s="15">
        <f>M6+N6+O6</f>
        <v>24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65</v>
      </c>
      <c r="I7" s="49">
        <f aca="true" t="shared" si="0" ref="I7:O7">I6</f>
        <v>0</v>
      </c>
      <c r="J7" s="49">
        <f t="shared" si="0"/>
        <v>6.72</v>
      </c>
      <c r="K7" s="50">
        <f t="shared" si="0"/>
        <v>0</v>
      </c>
      <c r="L7" s="51">
        <f t="shared" si="0"/>
        <v>6.72</v>
      </c>
      <c r="M7" s="52">
        <f t="shared" si="0"/>
        <v>8</v>
      </c>
      <c r="N7" s="52">
        <f t="shared" si="0"/>
        <v>8</v>
      </c>
      <c r="O7" s="52">
        <f t="shared" si="0"/>
        <v>8</v>
      </c>
      <c r="P7" s="52">
        <v>0</v>
      </c>
      <c r="Q7" s="52">
        <v>0</v>
      </c>
      <c r="R7" s="52">
        <v>0</v>
      </c>
      <c r="S7" s="52">
        <v>0</v>
      </c>
      <c r="T7" s="53">
        <f>T6</f>
        <v>24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SheetLayoutView="100" zoomScalePageLayoutView="0" workbookViewId="0" topLeftCell="B5">
      <selection activeCell="T8" sqref="T8"/>
    </sheetView>
  </sheetViews>
  <sheetFormatPr defaultColWidth="9.00390625" defaultRowHeight="12.75"/>
  <cols>
    <col min="2" max="2" width="22.00390625" style="0" customWidth="1"/>
    <col min="3" max="3" width="12.375" style="0" customWidth="1"/>
    <col min="4" max="4" width="11.75390625" style="0" customWidth="1"/>
    <col min="5" max="5" width="11.00390625" style="0" customWidth="1"/>
    <col min="7" max="7" width="16.375" style="0" customWidth="1"/>
    <col min="9" max="9" width="12.00390625" style="0" customWidth="1"/>
    <col min="10" max="10" width="11.375" style="0" customWidth="1"/>
    <col min="11" max="11" width="12.625" style="0" customWidth="1"/>
    <col min="12" max="12" width="10.875" style="0" customWidth="1"/>
  </cols>
  <sheetData>
    <row r="1" spans="1:20" ht="15">
      <c r="A1" s="2"/>
      <c r="B1" s="4"/>
      <c r="C1" s="2"/>
      <c r="D1" s="2"/>
      <c r="E1" s="71" t="s">
        <v>36</v>
      </c>
      <c r="F1" s="71"/>
      <c r="G1" s="71"/>
      <c r="H1" s="71"/>
      <c r="I1" s="71"/>
      <c r="J1" s="71"/>
      <c r="K1" s="71"/>
      <c r="L1" s="2"/>
      <c r="M1" s="2"/>
      <c r="N1" s="2"/>
      <c r="O1" s="3"/>
      <c r="P1" s="3"/>
      <c r="Q1" s="3"/>
      <c r="R1" s="3"/>
      <c r="S1" s="3"/>
      <c r="T1" s="3"/>
    </row>
    <row r="2" spans="1:20" ht="12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>
      <c r="A3" s="72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74" t="s">
        <v>11</v>
      </c>
      <c r="N4" s="75"/>
      <c r="O4" s="76"/>
      <c r="P4" s="77" t="s">
        <v>12</v>
      </c>
      <c r="Q4" s="77"/>
      <c r="R4" s="77"/>
      <c r="S4" s="78"/>
      <c r="T4" s="35"/>
    </row>
    <row r="5" spans="1:20" ht="206.25" thickBot="1">
      <c r="A5" s="36" t="s">
        <v>7</v>
      </c>
      <c r="B5" s="37" t="s">
        <v>6</v>
      </c>
      <c r="C5" s="37" t="s">
        <v>5</v>
      </c>
      <c r="D5" s="38" t="s">
        <v>4</v>
      </c>
      <c r="E5" s="38" t="s">
        <v>3</v>
      </c>
      <c r="F5" s="39" t="s">
        <v>2</v>
      </c>
      <c r="G5" s="40" t="s">
        <v>23</v>
      </c>
      <c r="H5" s="39" t="s">
        <v>1</v>
      </c>
      <c r="I5" s="41" t="s">
        <v>38</v>
      </c>
      <c r="J5" s="41" t="s">
        <v>18</v>
      </c>
      <c r="K5" s="41" t="s">
        <v>19</v>
      </c>
      <c r="L5" s="41" t="s">
        <v>0</v>
      </c>
      <c r="M5" s="42" t="s">
        <v>8</v>
      </c>
      <c r="N5" s="42" t="s">
        <v>9</v>
      </c>
      <c r="O5" s="42" t="s">
        <v>10</v>
      </c>
      <c r="P5" s="42" t="s">
        <v>13</v>
      </c>
      <c r="Q5" s="42" t="s">
        <v>14</v>
      </c>
      <c r="R5" s="42" t="s">
        <v>15</v>
      </c>
      <c r="S5" s="42" t="s">
        <v>16</v>
      </c>
      <c r="T5" s="43" t="s">
        <v>17</v>
      </c>
    </row>
    <row r="6" spans="1:20" ht="43.5" thickBot="1">
      <c r="A6" s="44">
        <v>1</v>
      </c>
      <c r="B6" s="9" t="s">
        <v>87</v>
      </c>
      <c r="C6" s="10" t="s">
        <v>26</v>
      </c>
      <c r="D6" s="14">
        <v>43512</v>
      </c>
      <c r="E6" s="14">
        <v>43512</v>
      </c>
      <c r="F6" s="11">
        <v>1</v>
      </c>
      <c r="G6" s="9" t="s">
        <v>30</v>
      </c>
      <c r="H6" s="17">
        <v>100</v>
      </c>
      <c r="I6" s="56">
        <v>26.289</v>
      </c>
      <c r="J6" s="57">
        <v>16.49</v>
      </c>
      <c r="K6" s="56">
        <v>18.104</v>
      </c>
      <c r="L6" s="58">
        <f>SUM(I6:K6)</f>
        <v>60.882999999999996</v>
      </c>
      <c r="M6" s="15">
        <v>10</v>
      </c>
      <c r="N6" s="15">
        <v>10</v>
      </c>
      <c r="O6" s="15">
        <v>10</v>
      </c>
      <c r="P6" s="15">
        <v>0</v>
      </c>
      <c r="Q6" s="15">
        <v>0</v>
      </c>
      <c r="R6" s="15">
        <v>0</v>
      </c>
      <c r="S6" s="15">
        <v>1</v>
      </c>
      <c r="T6" s="15">
        <f>M6+N6+O6+3</f>
        <v>33</v>
      </c>
    </row>
    <row r="7" spans="1:20" ht="15.75" thickBot="1">
      <c r="A7" s="45"/>
      <c r="B7" s="45"/>
      <c r="C7" s="45"/>
      <c r="D7" s="45"/>
      <c r="E7" s="45"/>
      <c r="F7" s="46"/>
      <c r="G7" s="47" t="s">
        <v>20</v>
      </c>
      <c r="H7" s="48">
        <f>SUM(H6)</f>
        <v>100</v>
      </c>
      <c r="I7" s="49">
        <f aca="true" t="shared" si="0" ref="I7:O7">I6</f>
        <v>26.289</v>
      </c>
      <c r="J7" s="49">
        <f t="shared" si="0"/>
        <v>16.49</v>
      </c>
      <c r="K7" s="50">
        <f t="shared" si="0"/>
        <v>18.104</v>
      </c>
      <c r="L7" s="51">
        <f t="shared" si="0"/>
        <v>60.882999999999996</v>
      </c>
      <c r="M7" s="52">
        <f t="shared" si="0"/>
        <v>10</v>
      </c>
      <c r="N7" s="52">
        <f t="shared" si="0"/>
        <v>10</v>
      </c>
      <c r="O7" s="52">
        <f t="shared" si="0"/>
        <v>10</v>
      </c>
      <c r="P7" s="52">
        <v>0</v>
      </c>
      <c r="Q7" s="52">
        <v>0</v>
      </c>
      <c r="R7" s="52">
        <v>0</v>
      </c>
      <c r="S7" s="52">
        <f>S6</f>
        <v>1</v>
      </c>
      <c r="T7" s="53">
        <f>T6</f>
        <v>33</v>
      </c>
    </row>
    <row r="8" ht="12.75">
      <c r="F8" s="5"/>
    </row>
    <row r="9" spans="2:7" ht="14.25">
      <c r="B9" s="67"/>
      <c r="C9" s="68"/>
      <c r="E9" s="69"/>
      <c r="F9" s="69"/>
      <c r="G9" s="69"/>
    </row>
    <row r="10" spans="2:7" ht="12.75">
      <c r="B10" t="s">
        <v>39</v>
      </c>
      <c r="F10" s="5"/>
      <c r="G10" t="s">
        <v>29</v>
      </c>
    </row>
  </sheetData>
  <sheetProtection/>
  <mergeCells count="7">
    <mergeCell ref="E1:K1"/>
    <mergeCell ref="A2:T2"/>
    <mergeCell ref="A3:T3"/>
    <mergeCell ref="M4:O4"/>
    <mergeCell ref="P4:S4"/>
    <mergeCell ref="B9:C9"/>
    <mergeCell ref="E9:G9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Васюков</dc:creator>
  <cp:keywords/>
  <dc:description/>
  <cp:lastModifiedBy>Адм</cp:lastModifiedBy>
  <cp:lastPrinted>2018-10-24T05:57:58Z</cp:lastPrinted>
  <dcterms:created xsi:type="dcterms:W3CDTF">2014-05-19T07:45:47Z</dcterms:created>
  <dcterms:modified xsi:type="dcterms:W3CDTF">2018-10-29T11:00:30Z</dcterms:modified>
  <cp:category/>
  <cp:version/>
  <cp:contentType/>
  <cp:contentStatus/>
</cp:coreProperties>
</file>